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416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G51" i="1"/>
  <c r="BR53"/>
  <c r="BQ53"/>
  <c r="BP53"/>
  <c r="BO48"/>
  <c r="BO45"/>
  <c r="BO46"/>
  <c r="BN53"/>
  <c r="BM53"/>
  <c r="BL53"/>
  <c r="AS53"/>
  <c r="AU47"/>
  <c r="AQ53"/>
  <c r="AI53"/>
  <c r="AF53"/>
  <c r="X53"/>
  <c r="W53"/>
  <c r="BV45"/>
  <c r="BU45"/>
  <c r="BT45"/>
  <c r="BK45"/>
  <c r="BJ45"/>
  <c r="Q45" s="1"/>
  <c r="BI45"/>
  <c r="O45" s="1"/>
  <c r="BH45"/>
  <c r="BC45"/>
  <c r="AY45"/>
  <c r="AV45"/>
  <c r="AU45"/>
  <c r="AM45"/>
  <c r="D45" s="1"/>
  <c r="AL45"/>
  <c r="C45" s="1"/>
  <c r="AK45"/>
  <c r="AH45"/>
  <c r="AB45"/>
  <c r="Y45"/>
  <c r="F45" s="1"/>
  <c r="BO55" l="1"/>
  <c r="BS45"/>
  <c r="N45"/>
  <c r="AW45"/>
  <c r="P45"/>
  <c r="R45"/>
  <c r="I45"/>
  <c r="E45"/>
  <c r="AN45"/>
  <c r="AO45" s="1"/>
  <c r="M45"/>
  <c r="AC45"/>
  <c r="AD45" s="1"/>
  <c r="J45"/>
  <c r="BG45"/>
  <c r="G45"/>
  <c r="H45" s="1"/>
  <c r="T45" l="1"/>
  <c r="L45"/>
  <c r="K45"/>
  <c r="S45" s="1"/>
  <c r="AM43" l="1"/>
  <c r="D43" s="1"/>
  <c r="BV51"/>
  <c r="BU51"/>
  <c r="Z53" l="1"/>
  <c r="BK52"/>
  <c r="BK50"/>
  <c r="BK49"/>
  <c r="BK48"/>
  <c r="BK47"/>
  <c r="BK46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53" l="1"/>
  <c r="BJ52"/>
  <c r="BJ51"/>
  <c r="BJ50"/>
  <c r="BJ49"/>
  <c r="BJ48"/>
  <c r="Q48" s="1"/>
  <c r="BJ47"/>
  <c r="BJ46"/>
  <c r="BJ44"/>
  <c r="BJ43"/>
  <c r="BJ42"/>
  <c r="Q42" s="1"/>
  <c r="BJ41"/>
  <c r="BJ40"/>
  <c r="Q40" s="1"/>
  <c r="BJ39"/>
  <c r="Q39" s="1"/>
  <c r="BJ38"/>
  <c r="Q38" s="1"/>
  <c r="BJ37"/>
  <c r="BJ36"/>
  <c r="Q36" s="1"/>
  <c r="BJ35"/>
  <c r="Q35" s="1"/>
  <c r="BJ34"/>
  <c r="Q34" s="1"/>
  <c r="BJ33"/>
  <c r="Q33" s="1"/>
  <c r="BJ32"/>
  <c r="BJ31"/>
  <c r="BJ30"/>
  <c r="Q30" s="1"/>
  <c r="BJ29"/>
  <c r="BJ28"/>
  <c r="BJ27"/>
  <c r="BJ26"/>
  <c r="Q26" s="1"/>
  <c r="BJ25"/>
  <c r="Q25" s="1"/>
  <c r="BJ24"/>
  <c r="Q24" s="1"/>
  <c r="BJ23"/>
  <c r="BJ22"/>
  <c r="Q22" s="1"/>
  <c r="BJ21"/>
  <c r="BJ20"/>
  <c r="BJ19"/>
  <c r="Q19" s="1"/>
  <c r="BJ18"/>
  <c r="Q18" s="1"/>
  <c r="BJ17"/>
  <c r="BJ16"/>
  <c r="Q16" s="1"/>
  <c r="BJ15"/>
  <c r="BJ14"/>
  <c r="Q14" s="1"/>
  <c r="BJ13"/>
  <c r="Q13" s="1"/>
  <c r="BJ12"/>
  <c r="BJ11"/>
  <c r="Q11" s="1"/>
  <c r="BJ10"/>
  <c r="Q10" s="1"/>
  <c r="BJ9"/>
  <c r="BJ8"/>
  <c r="Q8" s="1"/>
  <c r="BJ7"/>
  <c r="Q7" s="1"/>
  <c r="BI52"/>
  <c r="BI51"/>
  <c r="BI50"/>
  <c r="O50" s="1"/>
  <c r="BI49"/>
  <c r="O49" s="1"/>
  <c r="BI48"/>
  <c r="O48" s="1"/>
  <c r="BI47"/>
  <c r="O47" s="1"/>
  <c r="BI46"/>
  <c r="BI44"/>
  <c r="O44" s="1"/>
  <c r="BI43"/>
  <c r="O43" s="1"/>
  <c r="BI42"/>
  <c r="BI41"/>
  <c r="O41" s="1"/>
  <c r="BI40"/>
  <c r="O40" s="1"/>
  <c r="BI39"/>
  <c r="O39" s="1"/>
  <c r="BI38"/>
  <c r="BI37"/>
  <c r="BI36"/>
  <c r="O36" s="1"/>
  <c r="BI35"/>
  <c r="O35" s="1"/>
  <c r="BI34"/>
  <c r="BI33"/>
  <c r="BI32"/>
  <c r="O32" s="1"/>
  <c r="BI31"/>
  <c r="O31" s="1"/>
  <c r="BI30"/>
  <c r="BI29"/>
  <c r="O29" s="1"/>
  <c r="BI28"/>
  <c r="O28" s="1"/>
  <c r="BI27"/>
  <c r="O27" s="1"/>
  <c r="BI26"/>
  <c r="BI25"/>
  <c r="O25" s="1"/>
  <c r="BI24"/>
  <c r="O24" s="1"/>
  <c r="BI23"/>
  <c r="O23" s="1"/>
  <c r="BI22"/>
  <c r="BI21"/>
  <c r="O21" s="1"/>
  <c r="BI20"/>
  <c r="O20" s="1"/>
  <c r="BI19"/>
  <c r="BI18"/>
  <c r="BI17"/>
  <c r="O17" s="1"/>
  <c r="BI16"/>
  <c r="O16" s="1"/>
  <c r="BI15"/>
  <c r="BI14"/>
  <c r="O14" s="1"/>
  <c r="BI13"/>
  <c r="O13" s="1"/>
  <c r="BI12"/>
  <c r="O12" s="1"/>
  <c r="BI11"/>
  <c r="BI10"/>
  <c r="O10" s="1"/>
  <c r="BI9"/>
  <c r="O9" s="1"/>
  <c r="BI8"/>
  <c r="BI7"/>
  <c r="BH52"/>
  <c r="BH51"/>
  <c r="M51" s="1"/>
  <c r="BH50"/>
  <c r="BH49"/>
  <c r="BH48"/>
  <c r="M48" s="1"/>
  <c r="BH47"/>
  <c r="BH46"/>
  <c r="BH44"/>
  <c r="M44" s="1"/>
  <c r="BH43"/>
  <c r="M43" s="1"/>
  <c r="BH42"/>
  <c r="M42" s="1"/>
  <c r="BH41"/>
  <c r="BH40"/>
  <c r="BH39"/>
  <c r="M39" s="1"/>
  <c r="BH38"/>
  <c r="M38" s="1"/>
  <c r="BH37"/>
  <c r="BH36"/>
  <c r="BH35"/>
  <c r="M35" s="1"/>
  <c r="BH34"/>
  <c r="M34" s="1"/>
  <c r="BH33"/>
  <c r="BH32"/>
  <c r="M32" s="1"/>
  <c r="BH31"/>
  <c r="M31" s="1"/>
  <c r="BH30"/>
  <c r="M30" s="1"/>
  <c r="BH29"/>
  <c r="BH28"/>
  <c r="M28" s="1"/>
  <c r="BH27"/>
  <c r="M27" s="1"/>
  <c r="BH26"/>
  <c r="M26" s="1"/>
  <c r="BH25"/>
  <c r="BH24"/>
  <c r="BH23"/>
  <c r="M23" s="1"/>
  <c r="BH22"/>
  <c r="M22" s="1"/>
  <c r="BH21"/>
  <c r="BH20"/>
  <c r="M20" s="1"/>
  <c r="BH19"/>
  <c r="M19" s="1"/>
  <c r="BH18"/>
  <c r="BH17"/>
  <c r="M17" s="1"/>
  <c r="BH16"/>
  <c r="M16" s="1"/>
  <c r="BH15"/>
  <c r="M15" s="1"/>
  <c r="BH14"/>
  <c r="BH13"/>
  <c r="M13" s="1"/>
  <c r="BH12"/>
  <c r="M12" s="1"/>
  <c r="BH11"/>
  <c r="M11" s="1"/>
  <c r="BH10"/>
  <c r="BH9"/>
  <c r="BH8"/>
  <c r="M8" s="1"/>
  <c r="BH7"/>
  <c r="BF53"/>
  <c r="BE53"/>
  <c r="BD53"/>
  <c r="BB53"/>
  <c r="BA53"/>
  <c r="AZ53"/>
  <c r="AT53"/>
  <c r="AR53"/>
  <c r="AJ53"/>
  <c r="AG53"/>
  <c r="AA53"/>
  <c r="E43"/>
  <c r="BV52"/>
  <c r="BU52"/>
  <c r="BT52"/>
  <c r="BS52"/>
  <c r="AY52"/>
  <c r="BT51"/>
  <c r="BS59" s="1"/>
  <c r="BV50"/>
  <c r="BU50"/>
  <c r="BT50"/>
  <c r="BO50"/>
  <c r="BC50"/>
  <c r="AY50"/>
  <c r="BV49"/>
  <c r="BU49"/>
  <c r="BT49"/>
  <c r="BO49"/>
  <c r="BC49"/>
  <c r="AY49"/>
  <c r="BV48"/>
  <c r="BU48"/>
  <c r="BT48"/>
  <c r="BC48"/>
  <c r="AY48"/>
  <c r="BV47"/>
  <c r="BU47"/>
  <c r="BT47"/>
  <c r="BO47"/>
  <c r="BC47"/>
  <c r="AY47"/>
  <c r="BV46"/>
  <c r="BU46"/>
  <c r="BT46"/>
  <c r="BC46"/>
  <c r="AY46"/>
  <c r="BV44"/>
  <c r="BU44"/>
  <c r="BT44"/>
  <c r="BO44"/>
  <c r="BC44"/>
  <c r="AY44"/>
  <c r="BV43"/>
  <c r="BU43"/>
  <c r="BT43"/>
  <c r="BO43"/>
  <c r="BC43"/>
  <c r="AY43"/>
  <c r="BV42"/>
  <c r="BU42"/>
  <c r="BT42"/>
  <c r="BO42"/>
  <c r="BC42"/>
  <c r="AY42"/>
  <c r="BV41"/>
  <c r="BU41"/>
  <c r="BT41"/>
  <c r="BO41"/>
  <c r="BC41"/>
  <c r="AY41"/>
  <c r="BV40"/>
  <c r="BU40"/>
  <c r="BT40"/>
  <c r="BO40"/>
  <c r="BC40"/>
  <c r="AY40"/>
  <c r="BV39"/>
  <c r="BU39"/>
  <c r="BT39"/>
  <c r="BO39"/>
  <c r="BC39"/>
  <c r="AY39"/>
  <c r="BV38"/>
  <c r="BU38"/>
  <c r="BT38"/>
  <c r="BO38"/>
  <c r="BC38"/>
  <c r="AY38"/>
  <c r="BV37"/>
  <c r="BU37"/>
  <c r="BT37"/>
  <c r="BO37"/>
  <c r="BC37"/>
  <c r="AY37"/>
  <c r="BV36"/>
  <c r="BU36"/>
  <c r="BT36"/>
  <c r="BO36"/>
  <c r="BC36"/>
  <c r="AY36"/>
  <c r="BV35"/>
  <c r="BU35"/>
  <c r="BT35"/>
  <c r="BO35"/>
  <c r="BC35"/>
  <c r="AY35"/>
  <c r="BV34"/>
  <c r="BU34"/>
  <c r="BT34"/>
  <c r="BO34"/>
  <c r="BC34"/>
  <c r="AY34"/>
  <c r="BV33"/>
  <c r="BU33"/>
  <c r="BT33"/>
  <c r="BO33"/>
  <c r="BC33"/>
  <c r="AY33"/>
  <c r="BV32"/>
  <c r="BU32"/>
  <c r="BT32"/>
  <c r="BO32"/>
  <c r="BC32"/>
  <c r="AY32"/>
  <c r="BV31"/>
  <c r="BU31"/>
  <c r="BT31"/>
  <c r="BO31"/>
  <c r="BC31"/>
  <c r="AY31"/>
  <c r="BV30"/>
  <c r="BU30"/>
  <c r="BT30"/>
  <c r="BO30"/>
  <c r="BC30"/>
  <c r="AY30"/>
  <c r="BV29"/>
  <c r="BU29"/>
  <c r="BT29"/>
  <c r="BO29"/>
  <c r="BC29"/>
  <c r="AY29"/>
  <c r="BV28"/>
  <c r="BU28"/>
  <c r="BT28"/>
  <c r="BO28"/>
  <c r="BC28"/>
  <c r="AY28"/>
  <c r="BV27"/>
  <c r="BU27"/>
  <c r="BT27"/>
  <c r="BO27"/>
  <c r="BV26"/>
  <c r="BU26"/>
  <c r="BT26"/>
  <c r="BO26"/>
  <c r="BC26"/>
  <c r="AY26"/>
  <c r="BV25"/>
  <c r="BU25"/>
  <c r="BT25"/>
  <c r="BO25"/>
  <c r="BC25"/>
  <c r="AY25"/>
  <c r="BV24"/>
  <c r="BU24"/>
  <c r="BT24"/>
  <c r="BO24"/>
  <c r="BC24"/>
  <c r="AY24"/>
  <c r="BV23"/>
  <c r="BU23"/>
  <c r="BT23"/>
  <c r="BO23"/>
  <c r="BC23"/>
  <c r="AY23"/>
  <c r="BV22"/>
  <c r="BU22"/>
  <c r="BT22"/>
  <c r="BO22"/>
  <c r="BC22"/>
  <c r="AY22"/>
  <c r="BV21"/>
  <c r="BU21"/>
  <c r="BT21"/>
  <c r="BO21"/>
  <c r="BC21"/>
  <c r="AY21"/>
  <c r="BV20"/>
  <c r="BU20"/>
  <c r="BT20"/>
  <c r="BO20"/>
  <c r="BC20"/>
  <c r="AY20"/>
  <c r="BV19"/>
  <c r="BU19"/>
  <c r="BT19"/>
  <c r="BO19"/>
  <c r="BC19"/>
  <c r="AY19"/>
  <c r="BV18"/>
  <c r="BU18"/>
  <c r="BT18"/>
  <c r="BO18"/>
  <c r="BC18"/>
  <c r="AY18"/>
  <c r="BV17"/>
  <c r="BU17"/>
  <c r="BT17"/>
  <c r="BO17"/>
  <c r="BC17"/>
  <c r="AY17"/>
  <c r="BV16"/>
  <c r="BU16"/>
  <c r="BT16"/>
  <c r="BO16"/>
  <c r="BC16"/>
  <c r="AY16"/>
  <c r="BV15"/>
  <c r="BU15"/>
  <c r="BT15"/>
  <c r="BO15"/>
  <c r="BC15"/>
  <c r="AY15"/>
  <c r="BV14"/>
  <c r="BU14"/>
  <c r="BT14"/>
  <c r="BO14"/>
  <c r="BC14"/>
  <c r="AY14"/>
  <c r="BV13"/>
  <c r="BU13"/>
  <c r="BT13"/>
  <c r="BO13"/>
  <c r="BC13"/>
  <c r="AY13"/>
  <c r="BV12"/>
  <c r="BU12"/>
  <c r="BT12"/>
  <c r="BO12"/>
  <c r="BC12"/>
  <c r="AY12"/>
  <c r="BV11"/>
  <c r="BU11"/>
  <c r="BT11"/>
  <c r="BO11"/>
  <c r="BC11"/>
  <c r="AY11"/>
  <c r="BV10"/>
  <c r="BU10"/>
  <c r="BT10"/>
  <c r="BO10"/>
  <c r="BC10"/>
  <c r="AY10"/>
  <c r="BV9"/>
  <c r="BU9"/>
  <c r="BT9"/>
  <c r="BO9"/>
  <c r="BC9"/>
  <c r="AY9"/>
  <c r="BV8"/>
  <c r="BU8"/>
  <c r="BT8"/>
  <c r="BO8"/>
  <c r="BC8"/>
  <c r="AY8"/>
  <c r="BV7"/>
  <c r="BU7"/>
  <c r="BT7"/>
  <c r="BO7"/>
  <c r="BC7"/>
  <c r="AY7"/>
  <c r="AV51"/>
  <c r="I51" s="1"/>
  <c r="AU51"/>
  <c r="AV50"/>
  <c r="AU50"/>
  <c r="AV49"/>
  <c r="I49" s="1"/>
  <c r="AU49"/>
  <c r="AV48"/>
  <c r="I48" s="1"/>
  <c r="AU48"/>
  <c r="AV47"/>
  <c r="AV46"/>
  <c r="I46" s="1"/>
  <c r="AU46"/>
  <c r="AV44"/>
  <c r="AU44"/>
  <c r="AV43"/>
  <c r="AU43"/>
  <c r="AV42"/>
  <c r="AU42"/>
  <c r="AV41"/>
  <c r="I41" s="1"/>
  <c r="AU41"/>
  <c r="AV40"/>
  <c r="AU40"/>
  <c r="AV39"/>
  <c r="AU39"/>
  <c r="AV38"/>
  <c r="AU38"/>
  <c r="AV37"/>
  <c r="I37" s="1"/>
  <c r="AU37"/>
  <c r="AV36"/>
  <c r="AU36"/>
  <c r="AV35"/>
  <c r="AU35"/>
  <c r="AV34"/>
  <c r="I34" s="1"/>
  <c r="AU34"/>
  <c r="AV33"/>
  <c r="I33" s="1"/>
  <c r="AU33"/>
  <c r="AV32"/>
  <c r="I32" s="1"/>
  <c r="AU32"/>
  <c r="AV31"/>
  <c r="AU31"/>
  <c r="AV30"/>
  <c r="AU30"/>
  <c r="AV29"/>
  <c r="I29" s="1"/>
  <c r="AU29"/>
  <c r="AV28"/>
  <c r="I28" s="1"/>
  <c r="AU28"/>
  <c r="AV27"/>
  <c r="AU27"/>
  <c r="AV26"/>
  <c r="AU26"/>
  <c r="AV25"/>
  <c r="I25" s="1"/>
  <c r="AU25"/>
  <c r="AV24"/>
  <c r="AU24"/>
  <c r="AV23"/>
  <c r="AU23"/>
  <c r="AV22"/>
  <c r="AU22"/>
  <c r="AV21"/>
  <c r="AU21"/>
  <c r="AV20"/>
  <c r="AU20"/>
  <c r="AV19"/>
  <c r="AU19"/>
  <c r="AV18"/>
  <c r="I18" s="1"/>
  <c r="AU18"/>
  <c r="AV17"/>
  <c r="I17" s="1"/>
  <c r="AU17"/>
  <c r="AV16"/>
  <c r="AU16"/>
  <c r="AV15"/>
  <c r="AU15"/>
  <c r="AV14"/>
  <c r="I14" s="1"/>
  <c r="AU14"/>
  <c r="AV13"/>
  <c r="I13" s="1"/>
  <c r="AU13"/>
  <c r="AV12"/>
  <c r="AU12"/>
  <c r="AV11"/>
  <c r="AU11"/>
  <c r="AV10"/>
  <c r="AU10"/>
  <c r="AV9"/>
  <c r="AU9"/>
  <c r="AV8"/>
  <c r="AU8"/>
  <c r="AV7"/>
  <c r="I7" s="1"/>
  <c r="AU7"/>
  <c r="AM51"/>
  <c r="D51" s="1"/>
  <c r="AL51"/>
  <c r="C51" s="1"/>
  <c r="AK51"/>
  <c r="AH51"/>
  <c r="AM50"/>
  <c r="D50" s="1"/>
  <c r="AL50"/>
  <c r="C50" s="1"/>
  <c r="AK50"/>
  <c r="AH50"/>
  <c r="AM49"/>
  <c r="D49" s="1"/>
  <c r="AL49"/>
  <c r="C49" s="1"/>
  <c r="AK49"/>
  <c r="AH49"/>
  <c r="AM48"/>
  <c r="D48" s="1"/>
  <c r="AL48"/>
  <c r="C48" s="1"/>
  <c r="AK48"/>
  <c r="AH48"/>
  <c r="AM47"/>
  <c r="D47" s="1"/>
  <c r="AL47"/>
  <c r="C47" s="1"/>
  <c r="AK47"/>
  <c r="AH47"/>
  <c r="AM46"/>
  <c r="AL46"/>
  <c r="C46" s="1"/>
  <c r="AK46"/>
  <c r="AH46"/>
  <c r="AM44"/>
  <c r="D44" s="1"/>
  <c r="AL44"/>
  <c r="AK44"/>
  <c r="AH44"/>
  <c r="AL43"/>
  <c r="AN43" s="1"/>
  <c r="AO43" s="1"/>
  <c r="AH43"/>
  <c r="AM42"/>
  <c r="D42" s="1"/>
  <c r="AL42"/>
  <c r="C42" s="1"/>
  <c r="AK42"/>
  <c r="AH42"/>
  <c r="AM41"/>
  <c r="D41" s="1"/>
  <c r="AL41"/>
  <c r="C41" s="1"/>
  <c r="AK41"/>
  <c r="AH41"/>
  <c r="AM40"/>
  <c r="D40" s="1"/>
  <c r="AL40"/>
  <c r="C40" s="1"/>
  <c r="AK40"/>
  <c r="AH40"/>
  <c r="AM39"/>
  <c r="D39" s="1"/>
  <c r="AL39"/>
  <c r="C39" s="1"/>
  <c r="AK39"/>
  <c r="AH39"/>
  <c r="AM38"/>
  <c r="D38" s="1"/>
  <c r="AL38"/>
  <c r="C38" s="1"/>
  <c r="AK38"/>
  <c r="AH38"/>
  <c r="AM37"/>
  <c r="D37" s="1"/>
  <c r="AL37"/>
  <c r="C37" s="1"/>
  <c r="AK37"/>
  <c r="AH37"/>
  <c r="AM36"/>
  <c r="D36" s="1"/>
  <c r="AL36"/>
  <c r="C36" s="1"/>
  <c r="AK36"/>
  <c r="AH36"/>
  <c r="AM35"/>
  <c r="D35" s="1"/>
  <c r="AL35"/>
  <c r="C35" s="1"/>
  <c r="AK35"/>
  <c r="AH35"/>
  <c r="AM34"/>
  <c r="D34" s="1"/>
  <c r="AL34"/>
  <c r="C34" s="1"/>
  <c r="AK34"/>
  <c r="AH34"/>
  <c r="AM33"/>
  <c r="AL33"/>
  <c r="C33" s="1"/>
  <c r="AK33"/>
  <c r="AH33"/>
  <c r="AM32"/>
  <c r="D32" s="1"/>
  <c r="AL32"/>
  <c r="C32" s="1"/>
  <c r="AK32"/>
  <c r="AH32"/>
  <c r="AM31"/>
  <c r="D31" s="1"/>
  <c r="AL31"/>
  <c r="C31" s="1"/>
  <c r="AK31"/>
  <c r="AH31"/>
  <c r="AM30"/>
  <c r="D30" s="1"/>
  <c r="AL30"/>
  <c r="C30" s="1"/>
  <c r="AK30"/>
  <c r="AH30"/>
  <c r="AM29"/>
  <c r="D29" s="1"/>
  <c r="AL29"/>
  <c r="C29" s="1"/>
  <c r="AK29"/>
  <c r="AH29"/>
  <c r="AM28"/>
  <c r="AL28"/>
  <c r="C28" s="1"/>
  <c r="AK28"/>
  <c r="AH28"/>
  <c r="AM27"/>
  <c r="D27" s="1"/>
  <c r="AL27"/>
  <c r="C27" s="1"/>
  <c r="AK27"/>
  <c r="AH27"/>
  <c r="AM26"/>
  <c r="D26" s="1"/>
  <c r="AL26"/>
  <c r="C26" s="1"/>
  <c r="AK26"/>
  <c r="AH26"/>
  <c r="AM25"/>
  <c r="D25" s="1"/>
  <c r="AL25"/>
  <c r="C25" s="1"/>
  <c r="AK25"/>
  <c r="AH25"/>
  <c r="AM24"/>
  <c r="D24" s="1"/>
  <c r="AL24"/>
  <c r="C24" s="1"/>
  <c r="AK24"/>
  <c r="AH24"/>
  <c r="AM23"/>
  <c r="D23" s="1"/>
  <c r="AL23"/>
  <c r="C23" s="1"/>
  <c r="AK23"/>
  <c r="AH23"/>
  <c r="AM22"/>
  <c r="D22" s="1"/>
  <c r="AL22"/>
  <c r="C22" s="1"/>
  <c r="AK22"/>
  <c r="AH22"/>
  <c r="AM21"/>
  <c r="AL21"/>
  <c r="C21" s="1"/>
  <c r="AK21"/>
  <c r="AH21"/>
  <c r="AM20"/>
  <c r="D20" s="1"/>
  <c r="AL20"/>
  <c r="C20" s="1"/>
  <c r="AK20"/>
  <c r="AH20"/>
  <c r="AM19"/>
  <c r="D19" s="1"/>
  <c r="AL19"/>
  <c r="C19" s="1"/>
  <c r="AK19"/>
  <c r="AH19"/>
  <c r="AM18"/>
  <c r="D18" s="1"/>
  <c r="AL18"/>
  <c r="C18" s="1"/>
  <c r="AK18"/>
  <c r="AH18"/>
  <c r="AM17"/>
  <c r="D17" s="1"/>
  <c r="AL17"/>
  <c r="C17" s="1"/>
  <c r="AK17"/>
  <c r="AH17"/>
  <c r="AM16"/>
  <c r="D16" s="1"/>
  <c r="AL16"/>
  <c r="C16" s="1"/>
  <c r="AK16"/>
  <c r="AH16"/>
  <c r="AM15"/>
  <c r="D15" s="1"/>
  <c r="AL15"/>
  <c r="C15" s="1"/>
  <c r="AK15"/>
  <c r="AH15"/>
  <c r="AM14"/>
  <c r="D14" s="1"/>
  <c r="AL14"/>
  <c r="C14" s="1"/>
  <c r="AK14"/>
  <c r="AH14"/>
  <c r="AM13"/>
  <c r="D13" s="1"/>
  <c r="AL13"/>
  <c r="C13" s="1"/>
  <c r="AK13"/>
  <c r="AH13"/>
  <c r="AM12"/>
  <c r="D12" s="1"/>
  <c r="AL12"/>
  <c r="C12" s="1"/>
  <c r="AK12"/>
  <c r="AH12"/>
  <c r="AM11"/>
  <c r="D11" s="1"/>
  <c r="AL11"/>
  <c r="C11" s="1"/>
  <c r="AK11"/>
  <c r="AH11"/>
  <c r="AM10"/>
  <c r="D10" s="1"/>
  <c r="AL10"/>
  <c r="C10" s="1"/>
  <c r="AK10"/>
  <c r="AH10"/>
  <c r="AM9"/>
  <c r="D9" s="1"/>
  <c r="AL9"/>
  <c r="C9" s="1"/>
  <c r="AK9"/>
  <c r="AH9"/>
  <c r="AM8"/>
  <c r="D8" s="1"/>
  <c r="AL8"/>
  <c r="C8" s="1"/>
  <c r="AK8"/>
  <c r="AH8"/>
  <c r="AM7"/>
  <c r="D7" s="1"/>
  <c r="AL7"/>
  <c r="C7" s="1"/>
  <c r="AK7"/>
  <c r="AH7"/>
  <c r="Q44" l="1"/>
  <c r="R44"/>
  <c r="Q23"/>
  <c r="R23"/>
  <c r="Q28"/>
  <c r="R28"/>
  <c r="Q41"/>
  <c r="R41"/>
  <c r="J50"/>
  <c r="E51"/>
  <c r="E10"/>
  <c r="E12"/>
  <c r="E13"/>
  <c r="E20"/>
  <c r="E24"/>
  <c r="E35"/>
  <c r="E36"/>
  <c r="E39"/>
  <c r="AM55"/>
  <c r="BG52"/>
  <c r="P51"/>
  <c r="O51"/>
  <c r="R51"/>
  <c r="Q51"/>
  <c r="T51"/>
  <c r="J9"/>
  <c r="J12"/>
  <c r="J20"/>
  <c r="J35"/>
  <c r="N51"/>
  <c r="C53"/>
  <c r="J51"/>
  <c r="BG47"/>
  <c r="K47" s="1"/>
  <c r="R19"/>
  <c r="R30"/>
  <c r="R42"/>
  <c r="J48"/>
  <c r="AW10"/>
  <c r="J11"/>
  <c r="AW22"/>
  <c r="AW24"/>
  <c r="AW40"/>
  <c r="J42"/>
  <c r="J44"/>
  <c r="E7"/>
  <c r="E14"/>
  <c r="E25"/>
  <c r="E37"/>
  <c r="E41"/>
  <c r="E50"/>
  <c r="E18"/>
  <c r="E29"/>
  <c r="BU53"/>
  <c r="BT57"/>
  <c r="K51"/>
  <c r="S51" s="1"/>
  <c r="BI53"/>
  <c r="N10"/>
  <c r="N13"/>
  <c r="N17"/>
  <c r="N21"/>
  <c r="N24"/>
  <c r="N28"/>
  <c r="N32"/>
  <c r="N36"/>
  <c r="N40"/>
  <c r="N44"/>
  <c r="N49"/>
  <c r="P7"/>
  <c r="P14"/>
  <c r="P18"/>
  <c r="P25"/>
  <c r="P29"/>
  <c r="P33"/>
  <c r="P37"/>
  <c r="P41"/>
  <c r="P50"/>
  <c r="R8"/>
  <c r="R11"/>
  <c r="R15"/>
  <c r="R26"/>
  <c r="R38"/>
  <c r="R46"/>
  <c r="BS10"/>
  <c r="R29"/>
  <c r="R37"/>
  <c r="R47"/>
  <c r="N46"/>
  <c r="R17"/>
  <c r="R21"/>
  <c r="R32"/>
  <c r="R50"/>
  <c r="BV53"/>
  <c r="N7"/>
  <c r="N14"/>
  <c r="N18"/>
  <c r="N25"/>
  <c r="N29"/>
  <c r="N33"/>
  <c r="N37"/>
  <c r="N41"/>
  <c r="P8"/>
  <c r="P11"/>
  <c r="P15"/>
  <c r="P19"/>
  <c r="P22"/>
  <c r="P26"/>
  <c r="P30"/>
  <c r="P34"/>
  <c r="P38"/>
  <c r="P42"/>
  <c r="P46"/>
  <c r="R9"/>
  <c r="R12"/>
  <c r="R27"/>
  <c r="R31"/>
  <c r="R43"/>
  <c r="R49"/>
  <c r="J39"/>
  <c r="J30"/>
  <c r="J27"/>
  <c r="J23"/>
  <c r="J19"/>
  <c r="J8"/>
  <c r="AW38"/>
  <c r="J36"/>
  <c r="J31"/>
  <c r="J26"/>
  <c r="AW21"/>
  <c r="AW15"/>
  <c r="BG50"/>
  <c r="K50" s="1"/>
  <c r="R39"/>
  <c r="BG9"/>
  <c r="M21"/>
  <c r="M36"/>
  <c r="M49"/>
  <c r="T49" s="1"/>
  <c r="N50"/>
  <c r="O18"/>
  <c r="O33"/>
  <c r="P47"/>
  <c r="Q15"/>
  <c r="Q46"/>
  <c r="R34"/>
  <c r="R48"/>
  <c r="N47"/>
  <c r="M10"/>
  <c r="M24"/>
  <c r="M40"/>
  <c r="M50"/>
  <c r="O7"/>
  <c r="O37"/>
  <c r="P48"/>
  <c r="R35"/>
  <c r="T34"/>
  <c r="BG12"/>
  <c r="BG16"/>
  <c r="BG23"/>
  <c r="BG31"/>
  <c r="BG39"/>
  <c r="N9"/>
  <c r="N16"/>
  <c r="N23"/>
  <c r="N31"/>
  <c r="N39"/>
  <c r="N43"/>
  <c r="P13"/>
  <c r="P21"/>
  <c r="P28"/>
  <c r="P32"/>
  <c r="P40"/>
  <c r="P44"/>
  <c r="R7"/>
  <c r="R14"/>
  <c r="BG8"/>
  <c r="BG15"/>
  <c r="BG22"/>
  <c r="BG26"/>
  <c r="BG34"/>
  <c r="BG42"/>
  <c r="BG48"/>
  <c r="M9"/>
  <c r="N8"/>
  <c r="N15"/>
  <c r="N22"/>
  <c r="N26"/>
  <c r="N34"/>
  <c r="N42"/>
  <c r="P9"/>
  <c r="P16"/>
  <c r="P23"/>
  <c r="P31"/>
  <c r="P39"/>
  <c r="P43"/>
  <c r="Q29"/>
  <c r="Q37"/>
  <c r="R13"/>
  <c r="R18"/>
  <c r="BJ53"/>
  <c r="Q53" s="1"/>
  <c r="BG10"/>
  <c r="BG13"/>
  <c r="BG17"/>
  <c r="BG21"/>
  <c r="BG24"/>
  <c r="BG28"/>
  <c r="BG32"/>
  <c r="BG36"/>
  <c r="BG40"/>
  <c r="BG44"/>
  <c r="M7"/>
  <c r="T7" s="1"/>
  <c r="M14"/>
  <c r="T14" s="1"/>
  <c r="M18"/>
  <c r="T18" s="1"/>
  <c r="M25"/>
  <c r="T25" s="1"/>
  <c r="M29"/>
  <c r="T29" s="1"/>
  <c r="M33"/>
  <c r="T33" s="1"/>
  <c r="M37"/>
  <c r="T37" s="1"/>
  <c r="M41"/>
  <c r="T41" s="1"/>
  <c r="M47"/>
  <c r="N48"/>
  <c r="O8"/>
  <c r="O11"/>
  <c r="O15"/>
  <c r="O19"/>
  <c r="O22"/>
  <c r="O26"/>
  <c r="O30"/>
  <c r="O34"/>
  <c r="O38"/>
  <c r="O42"/>
  <c r="O46"/>
  <c r="P49"/>
  <c r="Q9"/>
  <c r="Q12"/>
  <c r="Q20"/>
  <c r="Q27"/>
  <c r="Q31"/>
  <c r="Q43"/>
  <c r="Q49"/>
  <c r="BG20"/>
  <c r="BG27"/>
  <c r="BG35"/>
  <c r="BG43"/>
  <c r="BG49"/>
  <c r="N12"/>
  <c r="N20"/>
  <c r="N27"/>
  <c r="N35"/>
  <c r="P10"/>
  <c r="P17"/>
  <c r="P24"/>
  <c r="P36"/>
  <c r="R25"/>
  <c r="BH53"/>
  <c r="M53" s="1"/>
  <c r="BG11"/>
  <c r="BG19"/>
  <c r="BG30"/>
  <c r="BG38"/>
  <c r="BG46"/>
  <c r="N11"/>
  <c r="N19"/>
  <c r="N30"/>
  <c r="N38"/>
  <c r="P12"/>
  <c r="P20"/>
  <c r="P27"/>
  <c r="P35"/>
  <c r="Q47"/>
  <c r="R10"/>
  <c r="BG7"/>
  <c r="BG14"/>
  <c r="BG18"/>
  <c r="BG25"/>
  <c r="BG29"/>
  <c r="BG33"/>
  <c r="BG37"/>
  <c r="BG41"/>
  <c r="M46"/>
  <c r="T46" s="1"/>
  <c r="Q17"/>
  <c r="Q21"/>
  <c r="Q32"/>
  <c r="Q50"/>
  <c r="J34"/>
  <c r="I11"/>
  <c r="T11" s="1"/>
  <c r="I19"/>
  <c r="T19" s="1"/>
  <c r="I26"/>
  <c r="T26" s="1"/>
  <c r="I42"/>
  <c r="T42" s="1"/>
  <c r="I50"/>
  <c r="J46"/>
  <c r="J7"/>
  <c r="AW12"/>
  <c r="J14"/>
  <c r="J18"/>
  <c r="J25"/>
  <c r="J29"/>
  <c r="AW35"/>
  <c r="J37"/>
  <c r="J41"/>
  <c r="AW44"/>
  <c r="J47"/>
  <c r="I8"/>
  <c r="T8" s="1"/>
  <c r="I15"/>
  <c r="T15" s="1"/>
  <c r="I22"/>
  <c r="T22" s="1"/>
  <c r="I30"/>
  <c r="T30" s="1"/>
  <c r="I38"/>
  <c r="J38"/>
  <c r="T48"/>
  <c r="T13"/>
  <c r="T17"/>
  <c r="T28"/>
  <c r="T32"/>
  <c r="I47"/>
  <c r="J13"/>
  <c r="J21"/>
  <c r="J28"/>
  <c r="J32"/>
  <c r="AW16"/>
  <c r="J33"/>
  <c r="AW43"/>
  <c r="I9"/>
  <c r="I12"/>
  <c r="I16"/>
  <c r="I20"/>
  <c r="I23"/>
  <c r="I27"/>
  <c r="I31"/>
  <c r="I35"/>
  <c r="I39"/>
  <c r="I43"/>
  <c r="J15"/>
  <c r="J22"/>
  <c r="J43"/>
  <c r="J49"/>
  <c r="AU55"/>
  <c r="J10"/>
  <c r="J17"/>
  <c r="J24"/>
  <c r="I10"/>
  <c r="I21"/>
  <c r="I24"/>
  <c r="I36"/>
  <c r="I40"/>
  <c r="I44"/>
  <c r="J16"/>
  <c r="J40"/>
  <c r="E49"/>
  <c r="E48"/>
  <c r="E44"/>
  <c r="E40"/>
  <c r="E32"/>
  <c r="E26"/>
  <c r="E23"/>
  <c r="E19"/>
  <c r="E17"/>
  <c r="E16"/>
  <c r="E9"/>
  <c r="E31"/>
  <c r="E27"/>
  <c r="E11"/>
  <c r="E15"/>
  <c r="E30"/>
  <c r="E34"/>
  <c r="E38"/>
  <c r="AN17"/>
  <c r="AO17" s="1"/>
  <c r="AN24"/>
  <c r="AO24" s="1"/>
  <c r="AN46"/>
  <c r="AO46" s="1"/>
  <c r="E8"/>
  <c r="E22"/>
  <c r="E42"/>
  <c r="E47"/>
  <c r="D46"/>
  <c r="E46" s="1"/>
  <c r="AN11"/>
  <c r="AO11" s="1"/>
  <c r="AN18"/>
  <c r="AO18" s="1"/>
  <c r="AN19"/>
  <c r="AO19" s="1"/>
  <c r="AN21"/>
  <c r="AO21" s="1"/>
  <c r="AN25"/>
  <c r="AO25" s="1"/>
  <c r="AN26"/>
  <c r="AO26" s="1"/>
  <c r="AN28"/>
  <c r="AO28" s="1"/>
  <c r="AN33"/>
  <c r="AO33" s="1"/>
  <c r="AN34"/>
  <c r="AO34" s="1"/>
  <c r="AN36"/>
  <c r="AO36" s="1"/>
  <c r="AN42"/>
  <c r="AO42" s="1"/>
  <c r="AN49"/>
  <c r="AO49" s="1"/>
  <c r="D21"/>
  <c r="D28"/>
  <c r="E28" s="1"/>
  <c r="BC53"/>
  <c r="D33"/>
  <c r="E33" s="1"/>
  <c r="AH53"/>
  <c r="AK53"/>
  <c r="AW51"/>
  <c r="AU53"/>
  <c r="AY53"/>
  <c r="AV53"/>
  <c r="AW50"/>
  <c r="AW46"/>
  <c r="AW37"/>
  <c r="AW29"/>
  <c r="AW28"/>
  <c r="AW20"/>
  <c r="AW36"/>
  <c r="AW27"/>
  <c r="AW14"/>
  <c r="AW13"/>
  <c r="AW7"/>
  <c r="AN40"/>
  <c r="AO40" s="1"/>
  <c r="AN32"/>
  <c r="AO32" s="1"/>
  <c r="AN10"/>
  <c r="AO10" s="1"/>
  <c r="BS50"/>
  <c r="BS44"/>
  <c r="BS36"/>
  <c r="BS28"/>
  <c r="BS21"/>
  <c r="BS17"/>
  <c r="BS13"/>
  <c r="BS40"/>
  <c r="BS32"/>
  <c r="BS24"/>
  <c r="BO53"/>
  <c r="BS55" s="1"/>
  <c r="AW47"/>
  <c r="AW39"/>
  <c r="AW32"/>
  <c r="AW30"/>
  <c r="AW23"/>
  <c r="AW17"/>
  <c r="AW8"/>
  <c r="AW31"/>
  <c r="AW9"/>
  <c r="AN41"/>
  <c r="AO41" s="1"/>
  <c r="AN13"/>
  <c r="AO13" s="1"/>
  <c r="BS7"/>
  <c r="BS18"/>
  <c r="BS37"/>
  <c r="BS46"/>
  <c r="BS47"/>
  <c r="BS51"/>
  <c r="BS11"/>
  <c r="BS9"/>
  <c r="BS12"/>
  <c r="BS16"/>
  <c r="BS20"/>
  <c r="BS23"/>
  <c r="BS27"/>
  <c r="BS31"/>
  <c r="BS35"/>
  <c r="BS39"/>
  <c r="BS43"/>
  <c r="BS49"/>
  <c r="BS14"/>
  <c r="BS25"/>
  <c r="BS29"/>
  <c r="BS33"/>
  <c r="BS41"/>
  <c r="BS8"/>
  <c r="BS15"/>
  <c r="BS19"/>
  <c r="BS22"/>
  <c r="BS26"/>
  <c r="BS30"/>
  <c r="BS34"/>
  <c r="BS38"/>
  <c r="BS42"/>
  <c r="BS48"/>
  <c r="BT53"/>
  <c r="AW11"/>
  <c r="AW19"/>
  <c r="AW26"/>
  <c r="AW34"/>
  <c r="AW42"/>
  <c r="AW49"/>
  <c r="AW18"/>
  <c r="AW25"/>
  <c r="AW33"/>
  <c r="AW41"/>
  <c r="AW48"/>
  <c r="AM53"/>
  <c r="AN8"/>
  <c r="AO8" s="1"/>
  <c r="AN14"/>
  <c r="AO14" s="1"/>
  <c r="AN15"/>
  <c r="AO15" s="1"/>
  <c r="AN22"/>
  <c r="AO22" s="1"/>
  <c r="AN29"/>
  <c r="AO29" s="1"/>
  <c r="AN30"/>
  <c r="AO30" s="1"/>
  <c r="AN37"/>
  <c r="AO37" s="1"/>
  <c r="AN38"/>
  <c r="AO38" s="1"/>
  <c r="AN51"/>
  <c r="AO51" s="1"/>
  <c r="AN47"/>
  <c r="AO47" s="1"/>
  <c r="AN48"/>
  <c r="AO48" s="1"/>
  <c r="AL53"/>
  <c r="AN50"/>
  <c r="AO50" s="1"/>
  <c r="AN9"/>
  <c r="AO9" s="1"/>
  <c r="AN12"/>
  <c r="AO12" s="1"/>
  <c r="AN16"/>
  <c r="AO16" s="1"/>
  <c r="AN20"/>
  <c r="AO20" s="1"/>
  <c r="AN23"/>
  <c r="AO23" s="1"/>
  <c r="AN27"/>
  <c r="AO27" s="1"/>
  <c r="AN31"/>
  <c r="AO31" s="1"/>
  <c r="AN35"/>
  <c r="AO35" s="1"/>
  <c r="AN39"/>
  <c r="AO39" s="1"/>
  <c r="AN44"/>
  <c r="AO44" s="1"/>
  <c r="AN7"/>
  <c r="AO7" s="1"/>
  <c r="L51" l="1"/>
  <c r="L47"/>
  <c r="I53"/>
  <c r="T53" s="1"/>
  <c r="E21"/>
  <c r="D53"/>
  <c r="E53" s="1"/>
  <c r="P53"/>
  <c r="R53"/>
  <c r="L50"/>
  <c r="O53"/>
  <c r="BG53"/>
  <c r="N53"/>
  <c r="L9"/>
  <c r="BS57"/>
  <c r="BS53"/>
  <c r="K9"/>
  <c r="S9" s="1"/>
  <c r="L28"/>
  <c r="K28"/>
  <c r="S28" s="1"/>
  <c r="K8"/>
  <c r="S8" s="1"/>
  <c r="L8"/>
  <c r="L16"/>
  <c r="K16"/>
  <c r="S16" s="1"/>
  <c r="K7"/>
  <c r="S7" s="1"/>
  <c r="L7"/>
  <c r="K35"/>
  <c r="S35" s="1"/>
  <c r="L35"/>
  <c r="L17"/>
  <c r="K17"/>
  <c r="S17" s="1"/>
  <c r="L15"/>
  <c r="K15"/>
  <c r="S15" s="1"/>
  <c r="L23"/>
  <c r="K23"/>
  <c r="S23" s="1"/>
  <c r="K41"/>
  <c r="S41" s="1"/>
  <c r="L41"/>
  <c r="K25"/>
  <c r="S25" s="1"/>
  <c r="L25"/>
  <c r="L38"/>
  <c r="K38"/>
  <c r="S38" s="1"/>
  <c r="K43"/>
  <c r="S43" s="1"/>
  <c r="L43"/>
  <c r="L36"/>
  <c r="K36"/>
  <c r="S36" s="1"/>
  <c r="L21"/>
  <c r="K21"/>
  <c r="S21" s="1"/>
  <c r="L48"/>
  <c r="K48"/>
  <c r="S48" s="1"/>
  <c r="L22"/>
  <c r="K22"/>
  <c r="S22" s="1"/>
  <c r="L31"/>
  <c r="K31"/>
  <c r="S31" s="1"/>
  <c r="K33"/>
  <c r="S33" s="1"/>
  <c r="L33"/>
  <c r="K18"/>
  <c r="S18" s="1"/>
  <c r="L18"/>
  <c r="K19"/>
  <c r="S19" s="1"/>
  <c r="L19"/>
  <c r="K27"/>
  <c r="S27" s="1"/>
  <c r="L27"/>
  <c r="L44"/>
  <c r="K44"/>
  <c r="S44" s="1"/>
  <c r="L13"/>
  <c r="K13"/>
  <c r="S13" s="1"/>
  <c r="K34"/>
  <c r="S34" s="1"/>
  <c r="L34"/>
  <c r="K37"/>
  <c r="S37" s="1"/>
  <c r="L37"/>
  <c r="L30"/>
  <c r="K30"/>
  <c r="S30" s="1"/>
  <c r="L32"/>
  <c r="K32"/>
  <c r="S32" s="1"/>
  <c r="K42"/>
  <c r="S42" s="1"/>
  <c r="L42"/>
  <c r="K29"/>
  <c r="S29" s="1"/>
  <c r="L29"/>
  <c r="K14"/>
  <c r="S14" s="1"/>
  <c r="L14"/>
  <c r="L46"/>
  <c r="K46"/>
  <c r="S46" s="1"/>
  <c r="K11"/>
  <c r="S11" s="1"/>
  <c r="L11"/>
  <c r="L49"/>
  <c r="K49"/>
  <c r="S49" s="1"/>
  <c r="K20"/>
  <c r="S20" s="1"/>
  <c r="L20"/>
  <c r="L40"/>
  <c r="K40"/>
  <c r="S40" s="1"/>
  <c r="L24"/>
  <c r="K24"/>
  <c r="S24" s="1"/>
  <c r="L10"/>
  <c r="K10"/>
  <c r="S10" s="1"/>
  <c r="K26"/>
  <c r="S26" s="1"/>
  <c r="L26"/>
  <c r="L39"/>
  <c r="K39"/>
  <c r="S39" s="1"/>
  <c r="K12"/>
  <c r="S12" s="1"/>
  <c r="L12"/>
  <c r="T50"/>
  <c r="S50"/>
  <c r="T38"/>
  <c r="T35"/>
  <c r="T40"/>
  <c r="T10"/>
  <c r="T39"/>
  <c r="T23"/>
  <c r="T24"/>
  <c r="T31"/>
  <c r="T16"/>
  <c r="T47"/>
  <c r="S47"/>
  <c r="T36"/>
  <c r="T20"/>
  <c r="T9"/>
  <c r="T44"/>
  <c r="T21"/>
  <c r="T43"/>
  <c r="T27"/>
  <c r="T12"/>
  <c r="J53"/>
  <c r="AW53"/>
  <c r="AN53"/>
  <c r="AO53" s="1"/>
  <c r="AC52"/>
  <c r="AB51"/>
  <c r="G51" s="1"/>
  <c r="Y51"/>
  <c r="F51" s="1"/>
  <c r="AB50"/>
  <c r="G50" s="1"/>
  <c r="Y50"/>
  <c r="F50" s="1"/>
  <c r="AB49"/>
  <c r="Y49"/>
  <c r="F49" s="1"/>
  <c r="AB48"/>
  <c r="G48" s="1"/>
  <c r="Y48"/>
  <c r="F48" s="1"/>
  <c r="AB47"/>
  <c r="G47" s="1"/>
  <c r="Y47"/>
  <c r="F47" s="1"/>
  <c r="AB46"/>
  <c r="G46" s="1"/>
  <c r="Y46"/>
  <c r="F46" s="1"/>
  <c r="AB44"/>
  <c r="G44" s="1"/>
  <c r="Y44"/>
  <c r="F44" s="1"/>
  <c r="AB43"/>
  <c r="G43" s="1"/>
  <c r="Y43"/>
  <c r="F43" s="1"/>
  <c r="AB42"/>
  <c r="G42" s="1"/>
  <c r="Y42"/>
  <c r="F42" s="1"/>
  <c r="AB41"/>
  <c r="G41" s="1"/>
  <c r="Y41"/>
  <c r="F41" s="1"/>
  <c r="AB40"/>
  <c r="G40" s="1"/>
  <c r="Y40"/>
  <c r="F40" s="1"/>
  <c r="AB39"/>
  <c r="G39" s="1"/>
  <c r="Y39"/>
  <c r="F39" s="1"/>
  <c r="AB38"/>
  <c r="G38" s="1"/>
  <c r="Y38"/>
  <c r="F38" s="1"/>
  <c r="AB37"/>
  <c r="G37" s="1"/>
  <c r="Y37"/>
  <c r="F37" s="1"/>
  <c r="AB36"/>
  <c r="G36" s="1"/>
  <c r="Y36"/>
  <c r="F36" s="1"/>
  <c r="AB35"/>
  <c r="G35" s="1"/>
  <c r="Y35"/>
  <c r="F35" s="1"/>
  <c r="AB34"/>
  <c r="G34" s="1"/>
  <c r="Y34"/>
  <c r="F34" s="1"/>
  <c r="AB33"/>
  <c r="G33" s="1"/>
  <c r="Y33"/>
  <c r="F33" s="1"/>
  <c r="AB32"/>
  <c r="G32" s="1"/>
  <c r="Y32"/>
  <c r="F32" s="1"/>
  <c r="AB31"/>
  <c r="G31" s="1"/>
  <c r="Y31"/>
  <c r="F31" s="1"/>
  <c r="AB30"/>
  <c r="G30" s="1"/>
  <c r="Y30"/>
  <c r="F30" s="1"/>
  <c r="AB29"/>
  <c r="G29" s="1"/>
  <c r="Y29"/>
  <c r="F29" s="1"/>
  <c r="AB28"/>
  <c r="G28" s="1"/>
  <c r="Y28"/>
  <c r="F28" s="1"/>
  <c r="AB27"/>
  <c r="G27" s="1"/>
  <c r="Y27"/>
  <c r="F27" s="1"/>
  <c r="AB26"/>
  <c r="G26" s="1"/>
  <c r="Y26"/>
  <c r="F26" s="1"/>
  <c r="AB25"/>
  <c r="G25" s="1"/>
  <c r="Y25"/>
  <c r="F25" s="1"/>
  <c r="AB24"/>
  <c r="G24" s="1"/>
  <c r="Y24"/>
  <c r="F24" s="1"/>
  <c r="AB23"/>
  <c r="G23" s="1"/>
  <c r="Y23"/>
  <c r="F23" s="1"/>
  <c r="AB22"/>
  <c r="G22" s="1"/>
  <c r="Y22"/>
  <c r="F22" s="1"/>
  <c r="AB21"/>
  <c r="G21" s="1"/>
  <c r="Y21"/>
  <c r="F21" s="1"/>
  <c r="AB20"/>
  <c r="G20" s="1"/>
  <c r="Y20"/>
  <c r="F20" s="1"/>
  <c r="AB19"/>
  <c r="G19" s="1"/>
  <c r="Y19"/>
  <c r="F19" s="1"/>
  <c r="AB18"/>
  <c r="G18" s="1"/>
  <c r="Y18"/>
  <c r="F18" s="1"/>
  <c r="AB17"/>
  <c r="G17" s="1"/>
  <c r="Y17"/>
  <c r="F17" s="1"/>
  <c r="AB16"/>
  <c r="G16" s="1"/>
  <c r="Y16"/>
  <c r="F16" s="1"/>
  <c r="AB15"/>
  <c r="G15" s="1"/>
  <c r="Y15"/>
  <c r="F15" s="1"/>
  <c r="AB14"/>
  <c r="G14" s="1"/>
  <c r="Y14"/>
  <c r="F14" s="1"/>
  <c r="AB13"/>
  <c r="G13" s="1"/>
  <c r="Y13"/>
  <c r="F13" s="1"/>
  <c r="AB12"/>
  <c r="G12" s="1"/>
  <c r="Y12"/>
  <c r="F12" s="1"/>
  <c r="AB11"/>
  <c r="G11" s="1"/>
  <c r="Y11"/>
  <c r="F11" s="1"/>
  <c r="AB10"/>
  <c r="G10" s="1"/>
  <c r="Y10"/>
  <c r="F10" s="1"/>
  <c r="AB9"/>
  <c r="G9" s="1"/>
  <c r="Y9"/>
  <c r="F9" s="1"/>
  <c r="AB8"/>
  <c r="G8" s="1"/>
  <c r="Y8"/>
  <c r="F8" s="1"/>
  <c r="AB7"/>
  <c r="G7" s="1"/>
  <c r="Y7"/>
  <c r="F7" s="1"/>
  <c r="H33" l="1"/>
  <c r="H51"/>
  <c r="F53"/>
  <c r="H40"/>
  <c r="H42"/>
  <c r="H48"/>
  <c r="L53"/>
  <c r="K53"/>
  <c r="S53" s="1"/>
  <c r="H50"/>
  <c r="H46"/>
  <c r="H44"/>
  <c r="H38"/>
  <c r="H36"/>
  <c r="H34"/>
  <c r="H32"/>
  <c r="H9"/>
  <c r="H12"/>
  <c r="H16"/>
  <c r="H20"/>
  <c r="H25"/>
  <c r="H29"/>
  <c r="H39"/>
  <c r="AC49"/>
  <c r="AD49" s="1"/>
  <c r="G49"/>
  <c r="H49" s="1"/>
  <c r="H7"/>
  <c r="H14"/>
  <c r="H18"/>
  <c r="H23"/>
  <c r="H27"/>
  <c r="H31"/>
  <c r="H35"/>
  <c r="H37"/>
  <c r="H41"/>
  <c r="H43"/>
  <c r="H47"/>
  <c r="H8"/>
  <c r="H10"/>
  <c r="H11"/>
  <c r="H13"/>
  <c r="H15"/>
  <c r="H17"/>
  <c r="H19"/>
  <c r="H21"/>
  <c r="H22"/>
  <c r="H24"/>
  <c r="H26"/>
  <c r="H28"/>
  <c r="H30"/>
  <c r="AC48"/>
  <c r="AD48" s="1"/>
  <c r="AC46"/>
  <c r="AD46" s="1"/>
  <c r="AB53"/>
  <c r="AC9"/>
  <c r="AD9" s="1"/>
  <c r="AC12"/>
  <c r="AD12" s="1"/>
  <c r="AC14"/>
  <c r="AD14" s="1"/>
  <c r="AC16"/>
  <c r="AD16" s="1"/>
  <c r="AC18"/>
  <c r="AD18" s="1"/>
  <c r="AC20"/>
  <c r="AD20" s="1"/>
  <c r="AC23"/>
  <c r="AD23" s="1"/>
  <c r="AC25"/>
  <c r="AD25" s="1"/>
  <c r="AC27"/>
  <c r="AD27" s="1"/>
  <c r="AC29"/>
  <c r="AD29" s="1"/>
  <c r="AC31"/>
  <c r="AD31" s="1"/>
  <c r="AC33"/>
  <c r="AD33" s="1"/>
  <c r="AC35"/>
  <c r="AD35" s="1"/>
  <c r="AC37"/>
  <c r="AD37" s="1"/>
  <c r="AC39"/>
  <c r="AD39" s="1"/>
  <c r="AC41"/>
  <c r="AD41" s="1"/>
  <c r="AC43"/>
  <c r="AD43" s="1"/>
  <c r="AC47"/>
  <c r="AD47" s="1"/>
  <c r="AC50"/>
  <c r="AD50" s="1"/>
  <c r="AC8"/>
  <c r="AD8" s="1"/>
  <c r="AC10"/>
  <c r="AD10" s="1"/>
  <c r="AC11"/>
  <c r="AD11" s="1"/>
  <c r="AC13"/>
  <c r="AD13" s="1"/>
  <c r="AC15"/>
  <c r="AD15" s="1"/>
  <c r="AC17"/>
  <c r="AD17" s="1"/>
  <c r="AC19"/>
  <c r="AD19" s="1"/>
  <c r="AC21"/>
  <c r="AD21" s="1"/>
  <c r="AC22"/>
  <c r="AD22" s="1"/>
  <c r="AC24"/>
  <c r="AD24" s="1"/>
  <c r="AC26"/>
  <c r="AD26" s="1"/>
  <c r="AC28"/>
  <c r="AD28" s="1"/>
  <c r="AC30"/>
  <c r="AD30" s="1"/>
  <c r="AC32"/>
  <c r="AD32" s="1"/>
  <c r="AC34"/>
  <c r="AD34" s="1"/>
  <c r="AC36"/>
  <c r="AD36" s="1"/>
  <c r="AC38"/>
  <c r="AD38" s="1"/>
  <c r="AC40"/>
  <c r="AD40" s="1"/>
  <c r="AC42"/>
  <c r="AD42" s="1"/>
  <c r="AC44"/>
  <c r="AD44" s="1"/>
  <c r="AC51"/>
  <c r="Y53"/>
  <c r="AC7"/>
  <c r="AD7" s="1"/>
  <c r="G53" l="1"/>
  <c r="H53" s="1"/>
  <c r="AC53"/>
  <c r="AD53" s="1"/>
</calcChain>
</file>

<file path=xl/sharedStrings.xml><?xml version="1.0" encoding="utf-8"?>
<sst xmlns="http://schemas.openxmlformats.org/spreadsheetml/2006/main" count="274" uniqueCount="100">
  <si>
    <t>№№ п\п</t>
  </si>
  <si>
    <t>Підприємства</t>
  </si>
  <si>
    <t>Обсяги транспортної роботи</t>
  </si>
  <si>
    <t>Перевезено пасажирів</t>
  </si>
  <si>
    <t>Витрати</t>
  </si>
  <si>
    <t>Доходи</t>
  </si>
  <si>
    <t>Відсоток покриття витрат</t>
  </si>
  <si>
    <t>у тому числі:</t>
  </si>
  <si>
    <t>загальними доходами</t>
  </si>
  <si>
    <t>реалізацією квитків за проїзд</t>
  </si>
  <si>
    <t>2 012р.</t>
  </si>
  <si>
    <t>Вінницьке ТТУ</t>
  </si>
  <si>
    <t>Луцьке підприємство електротранспорту</t>
  </si>
  <si>
    <t>Дніпропетровський ЕТ</t>
  </si>
  <si>
    <t>Дніпродз. КП "Трамвай"</t>
  </si>
  <si>
    <t>КП "Швидкісний трамвай" К.Ріг</t>
  </si>
  <si>
    <t>КП "Міський трололейбус" К.Ріг</t>
  </si>
  <si>
    <t>Житомирське ТТУ</t>
  </si>
  <si>
    <t>Запоріжелектротранс</t>
  </si>
  <si>
    <t>КП "Трамвайне упр." Євпаторія</t>
  </si>
  <si>
    <t>Єлисаветградська ТК</t>
  </si>
  <si>
    <t>ДКП "Електроавтотранс" м.Ів.Франківськ</t>
  </si>
  <si>
    <t>КП БЦМР "ТрУ" м. Б. Церква</t>
  </si>
  <si>
    <t>Кримтролейбус</t>
  </si>
  <si>
    <t>Керчтролейбус</t>
  </si>
  <si>
    <t>Луганськелектротранс</t>
  </si>
  <si>
    <t>Краснодонське ТрУ</t>
  </si>
  <si>
    <t>Лисичанське ТрУ</t>
  </si>
  <si>
    <t>Сєверодонецьке ТрУ</t>
  </si>
  <si>
    <t>Львівелектротранс</t>
  </si>
  <si>
    <t>Миколаївелектротранс</t>
  </si>
  <si>
    <t>Одесміськелектротранс</t>
  </si>
  <si>
    <t>Полтаваелектротранс</t>
  </si>
  <si>
    <t>Кременчуцьке ТрУ</t>
  </si>
  <si>
    <t>Артемівське ЕАТ</t>
  </si>
  <si>
    <t>Горлівське ТТУ</t>
  </si>
  <si>
    <t>Донелектроавтотранс</t>
  </si>
  <si>
    <t>КП "Дружківський трамвай"</t>
  </si>
  <si>
    <t>КП ЄМР "ТТУ" м. Єнакієве</t>
  </si>
  <si>
    <t>Костянтинівське ТУ</t>
  </si>
  <si>
    <t>Краматорське ТТУ</t>
  </si>
  <si>
    <t>КП "Макелектротранс"</t>
  </si>
  <si>
    <t>КП "Маріупольське ТТУ"</t>
  </si>
  <si>
    <t>Слов"янське ТрУ</t>
  </si>
  <si>
    <t>ХФ "АвтоПасТранс" м.Харциз.</t>
  </si>
  <si>
    <t>Рівнеелектроавтотранс</t>
  </si>
  <si>
    <t>КП "ЕАТ" м. Суми</t>
  </si>
  <si>
    <t>Конотопське ТУ</t>
  </si>
  <si>
    <t>Тернопільелектротранс</t>
  </si>
  <si>
    <t>ХКП "Електротранс"</t>
  </si>
  <si>
    <t>Херсонелектроавтотранс</t>
  </si>
  <si>
    <t>Черкасиелектротранс</t>
  </si>
  <si>
    <t>Чернівецьке ТрУ</t>
  </si>
  <si>
    <t>Чернігівське ТрУ</t>
  </si>
  <si>
    <t>Севелектроавтотранс</t>
  </si>
  <si>
    <t>КП "Київпастранс"</t>
  </si>
  <si>
    <t>ВСЬОГО</t>
  </si>
  <si>
    <t>Всього      (тис. чол.)</t>
  </si>
  <si>
    <t>реалізація квитків за проїзд</t>
  </si>
  <si>
    <t>тис. грн.</t>
  </si>
  <si>
    <t>субвенція з держ-бюджету</t>
  </si>
  <si>
    <t>дотації з місцевих бюджетів</t>
  </si>
  <si>
    <t>Всього                               (тис.км)</t>
  </si>
  <si>
    <t>(+-) відсотків</t>
  </si>
  <si>
    <t>Перевезено пасажирів 2012</t>
  </si>
  <si>
    <t>Збільшено</t>
  </si>
  <si>
    <t>трамвай</t>
  </si>
  <si>
    <t>тролейбус</t>
  </si>
  <si>
    <t>всього</t>
  </si>
  <si>
    <t>Трамвай</t>
  </si>
  <si>
    <t>Тролейбус</t>
  </si>
  <si>
    <t>Всього</t>
  </si>
  <si>
    <t>Різниця</t>
  </si>
  <si>
    <t>Відсоток</t>
  </si>
  <si>
    <t>відсоток збільшення (+), зменшення (-)</t>
  </si>
  <si>
    <t>Всього МЕТ</t>
  </si>
  <si>
    <t>Збыр виручки</t>
  </si>
  <si>
    <t>Субвенція</t>
  </si>
  <si>
    <t>Дотації</t>
  </si>
  <si>
    <t>реалізація</t>
  </si>
  <si>
    <t>субвенція</t>
  </si>
  <si>
    <t>дотації</t>
  </si>
  <si>
    <t xml:space="preserve">Всього </t>
  </si>
  <si>
    <t>Пасажироперевезення (тис.чол.)</t>
  </si>
  <si>
    <t>Перевезено пасажирів 2013</t>
  </si>
  <si>
    <t>2 013р.</t>
  </si>
  <si>
    <t>Відсоток збільшнння (+), зменшення (-) відносно 2012 року</t>
  </si>
  <si>
    <t>Обсяги витрат у 2013 р. (тис.грн)</t>
  </si>
  <si>
    <t xml:space="preserve">Відсоток збільшення (+), зменшення (-) відносно 2012 року </t>
  </si>
  <si>
    <t>Обсяги доходів у 2013 році (тис. грн.)</t>
  </si>
  <si>
    <t>відсоток (+,-) до 2012 р.</t>
  </si>
  <si>
    <t>Корпорація підприємств міського електротранспорту "Укрелектротранс"</t>
  </si>
  <si>
    <t>Хмельницьке КП "Електротранс"</t>
  </si>
  <si>
    <t>12 місяців</t>
  </si>
  <si>
    <t>Пробіг РС за 12 міс. (тис. в/км)</t>
  </si>
  <si>
    <t>Видатки 12 місяців (тис. грн)</t>
  </si>
  <si>
    <t>Доходи у 12 місяців 2013 року</t>
  </si>
  <si>
    <t>Доходи у 12 місяців 2012 року</t>
  </si>
  <si>
    <t>Основні показники роботи підприємств міського електричного транспорту України за 2013 рік у порівнянні з аналогічним періодом минулого року</t>
  </si>
  <si>
    <t>Дніпродзержинське  КП "Трамвай"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</si>
</sst>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5" xfId="0" applyBorder="1"/>
    <xf numFmtId="0" fontId="0" fillId="0" borderId="0" xfId="0" applyBorder="1" applyAlignment="1"/>
    <xf numFmtId="0" fontId="0" fillId="0" borderId="31" xfId="0" applyBorder="1"/>
    <xf numFmtId="164" fontId="0" fillId="2" borderId="15" xfId="1" applyNumberFormat="1" applyFont="1" applyFill="1" applyBorder="1" applyAlignment="1">
      <alignment horizontal="center"/>
    </xf>
    <xf numFmtId="164" fontId="0" fillId="2" borderId="28" xfId="1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28" xfId="0" applyFill="1" applyBorder="1"/>
    <xf numFmtId="0" fontId="0" fillId="2" borderId="12" xfId="0" applyFill="1" applyBorder="1"/>
    <xf numFmtId="0" fontId="0" fillId="2" borderId="34" xfId="0" applyFill="1" applyBorder="1"/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/>
    <xf numFmtId="0" fontId="0" fillId="0" borderId="25" xfId="0" applyBorder="1"/>
    <xf numFmtId="0" fontId="0" fillId="0" borderId="28" xfId="0" applyBorder="1"/>
    <xf numFmtId="165" fontId="0" fillId="0" borderId="15" xfId="0" applyNumberFormat="1" applyBorder="1"/>
    <xf numFmtId="165" fontId="0" fillId="0" borderId="28" xfId="0" applyNumberFormat="1" applyBorder="1"/>
    <xf numFmtId="0" fontId="0" fillId="0" borderId="34" xfId="0" applyBorder="1"/>
    <xf numFmtId="164" fontId="0" fillId="0" borderId="15" xfId="1" applyNumberFormat="1" applyFont="1" applyBorder="1" applyAlignment="1">
      <alignment horizontal="center" wrapText="1"/>
    </xf>
    <xf numFmtId="164" fontId="0" fillId="0" borderId="28" xfId="1" applyNumberFormat="1" applyFont="1" applyBorder="1" applyAlignment="1">
      <alignment horizontal="center" wrapText="1"/>
    </xf>
    <xf numFmtId="0" fontId="3" fillId="0" borderId="15" xfId="0" applyFont="1" applyBorder="1"/>
    <xf numFmtId="0" fontId="0" fillId="0" borderId="0" xfId="0" applyFill="1" applyBorder="1"/>
    <xf numFmtId="0" fontId="0" fillId="0" borderId="23" xfId="0" applyBorder="1" applyAlignment="1">
      <alignment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/>
    <xf numFmtId="0" fontId="4" fillId="0" borderId="11" xfId="0" applyFont="1" applyBorder="1"/>
    <xf numFmtId="0" fontId="4" fillId="0" borderId="14" xfId="0" applyFont="1" applyBorder="1"/>
    <xf numFmtId="16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35" xfId="0" applyFont="1" applyBorder="1"/>
    <xf numFmtId="0" fontId="4" fillId="0" borderId="30" xfId="0" applyFont="1" applyBorder="1"/>
    <xf numFmtId="0" fontId="4" fillId="0" borderId="22" xfId="0" applyFont="1" applyBorder="1"/>
    <xf numFmtId="16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4" fontId="4" fillId="0" borderId="30" xfId="1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/>
    <xf numFmtId="0" fontId="4" fillId="0" borderId="15" xfId="0" applyFont="1" applyBorder="1"/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6" xfId="0" applyFont="1" applyBorder="1"/>
    <xf numFmtId="0" fontId="1" fillId="0" borderId="10" xfId="0" applyFont="1" applyBorder="1"/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6" fillId="0" borderId="0" xfId="0" applyFont="1"/>
    <xf numFmtId="165" fontId="4" fillId="0" borderId="22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1" fillId="0" borderId="17" xfId="0" applyNumberFormat="1" applyFont="1" applyBorder="1"/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3" borderId="12" xfId="0" applyFill="1" applyBorder="1"/>
    <xf numFmtId="0" fontId="0" fillId="2" borderId="12" xfId="0" applyFont="1" applyFill="1" applyBorder="1"/>
    <xf numFmtId="165" fontId="0" fillId="3" borderId="12" xfId="0" applyNumberFormat="1" applyFont="1" applyFill="1" applyBorder="1"/>
    <xf numFmtId="1" fontId="0" fillId="0" borderId="12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65" fontId="0" fillId="3" borderId="15" xfId="0" applyNumberFormat="1" applyFill="1" applyBorder="1"/>
    <xf numFmtId="0" fontId="0" fillId="3" borderId="15" xfId="0" applyFill="1" applyBorder="1"/>
    <xf numFmtId="0" fontId="0" fillId="3" borderId="0" xfId="0" applyFill="1" applyBorder="1"/>
    <xf numFmtId="1" fontId="0" fillId="3" borderId="0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/>
    <xf numFmtId="165" fontId="0" fillId="0" borderId="31" xfId="0" applyNumberFormat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9"/>
  <sheetViews>
    <sheetView tabSelected="1" zoomScale="60" zoomScaleNormal="60" workbookViewId="0">
      <selection activeCell="L27" sqref="L27"/>
    </sheetView>
  </sheetViews>
  <sheetFormatPr defaultRowHeight="14.4"/>
  <cols>
    <col min="1" max="1" width="5.5546875" customWidth="1"/>
    <col min="2" max="2" width="38.44140625" customWidth="1"/>
    <col min="3" max="4" width="12" customWidth="1"/>
    <col min="5" max="5" width="15.44140625" customWidth="1"/>
    <col min="6" max="6" width="12.109375" customWidth="1"/>
    <col min="7" max="7" width="11.6640625" customWidth="1"/>
    <col min="8" max="8" width="16.6640625" customWidth="1"/>
    <col min="9" max="9" width="14.109375" customWidth="1"/>
    <col min="10" max="10" width="15.44140625" customWidth="1"/>
    <col min="11" max="11" width="12.44140625" customWidth="1"/>
    <col min="12" max="12" width="15.6640625" customWidth="1"/>
    <col min="13" max="13" width="14.109375" customWidth="1"/>
    <col min="14" max="14" width="13.6640625" customWidth="1"/>
    <col min="15" max="15" width="13.88671875" customWidth="1"/>
    <col min="16" max="16" width="13.44140625" customWidth="1"/>
    <col min="17" max="17" width="14" customWidth="1"/>
    <col min="18" max="18" width="12.5546875" customWidth="1"/>
    <col min="19" max="19" width="13.5546875" customWidth="1"/>
    <col min="20" max="20" width="13.88671875" customWidth="1"/>
    <col min="21" max="21" width="23" customWidth="1"/>
    <col min="22" max="22" width="38.44140625" customWidth="1"/>
    <col min="23" max="23" width="9.33203125" bestFit="1" customWidth="1"/>
    <col min="26" max="26" width="10.5546875" bestFit="1" customWidth="1"/>
    <col min="27" max="27" width="10.5546875" customWidth="1"/>
    <col min="42" max="42" width="38.44140625" customWidth="1"/>
    <col min="43" max="43" width="10.109375" bestFit="1" customWidth="1"/>
    <col min="44" max="44" width="9.33203125" bestFit="1" customWidth="1"/>
    <col min="46" max="46" width="9.33203125" bestFit="1" customWidth="1"/>
    <col min="50" max="50" width="31.5546875" customWidth="1"/>
    <col min="51" max="51" width="9.33203125" bestFit="1" customWidth="1"/>
    <col min="59" max="59" width="9.33203125" bestFit="1" customWidth="1"/>
    <col min="73" max="73" width="10.109375" customWidth="1"/>
  </cols>
  <sheetData>
    <row r="1" spans="1:74" ht="27" customHeight="1">
      <c r="A1" s="109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74" ht="21.6" thickBot="1">
      <c r="A2" s="112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80"/>
    </row>
    <row r="3" spans="1:74" ht="20.25" customHeight="1">
      <c r="A3" s="135" t="s">
        <v>0</v>
      </c>
      <c r="B3" s="138" t="s">
        <v>1</v>
      </c>
      <c r="C3" s="125" t="s">
        <v>2</v>
      </c>
      <c r="D3" s="121"/>
      <c r="E3" s="126"/>
      <c r="F3" s="121" t="s">
        <v>3</v>
      </c>
      <c r="G3" s="121"/>
      <c r="H3" s="126"/>
      <c r="I3" s="125" t="s">
        <v>4</v>
      </c>
      <c r="J3" s="126"/>
      <c r="K3" s="125" t="s">
        <v>5</v>
      </c>
      <c r="L3" s="121"/>
      <c r="M3" s="121"/>
      <c r="N3" s="121"/>
      <c r="O3" s="121"/>
      <c r="P3" s="121"/>
      <c r="Q3" s="121"/>
      <c r="R3" s="126"/>
      <c r="S3" s="121" t="s">
        <v>6</v>
      </c>
      <c r="T3" s="122"/>
      <c r="U3" s="81"/>
      <c r="V3" s="6"/>
      <c r="W3" s="111" t="s">
        <v>83</v>
      </c>
      <c r="X3" s="111"/>
      <c r="Y3" s="111"/>
      <c r="Z3" s="111"/>
      <c r="AA3" s="111"/>
      <c r="AB3" s="111"/>
      <c r="AC3" s="111"/>
      <c r="AD3" s="111"/>
      <c r="AF3" s="141" t="s">
        <v>94</v>
      </c>
      <c r="AG3" s="142"/>
      <c r="AH3" s="142"/>
      <c r="AI3" s="142"/>
      <c r="AJ3" s="142"/>
      <c r="AK3" s="142"/>
      <c r="AL3" s="142"/>
      <c r="AM3" s="142"/>
      <c r="AN3" s="142"/>
      <c r="AO3" s="143"/>
      <c r="AQ3" s="141" t="s">
        <v>95</v>
      </c>
      <c r="AR3" s="142"/>
      <c r="AS3" s="142"/>
      <c r="AT3" s="142"/>
      <c r="AU3" s="142"/>
      <c r="AV3" s="142"/>
      <c r="AW3" s="143"/>
    </row>
    <row r="4" spans="1:74" ht="25.5" customHeight="1">
      <c r="A4" s="136"/>
      <c r="B4" s="139"/>
      <c r="C4" s="127" t="s">
        <v>62</v>
      </c>
      <c r="D4" s="128"/>
      <c r="E4" s="131" t="s">
        <v>86</v>
      </c>
      <c r="F4" s="127" t="s">
        <v>57</v>
      </c>
      <c r="G4" s="128"/>
      <c r="H4" s="131" t="s">
        <v>86</v>
      </c>
      <c r="I4" s="113" t="s">
        <v>87</v>
      </c>
      <c r="J4" s="131" t="s">
        <v>88</v>
      </c>
      <c r="K4" s="113" t="s">
        <v>89</v>
      </c>
      <c r="L4" s="113" t="s">
        <v>88</v>
      </c>
      <c r="M4" s="123" t="s">
        <v>7</v>
      </c>
      <c r="N4" s="123"/>
      <c r="O4" s="123"/>
      <c r="P4" s="123"/>
      <c r="Q4" s="123"/>
      <c r="R4" s="124"/>
      <c r="S4" s="113" t="s">
        <v>8</v>
      </c>
      <c r="T4" s="119" t="s">
        <v>9</v>
      </c>
      <c r="U4" s="82"/>
      <c r="V4" s="1"/>
      <c r="W4" s="141" t="s">
        <v>93</v>
      </c>
      <c r="X4" s="142"/>
      <c r="Y4" s="142"/>
      <c r="Z4" s="142"/>
      <c r="AA4" s="142"/>
      <c r="AB4" s="142"/>
      <c r="AC4" s="142"/>
      <c r="AD4" s="143"/>
      <c r="AF4" s="141" t="s">
        <v>69</v>
      </c>
      <c r="AG4" s="142"/>
      <c r="AH4" s="142"/>
      <c r="AI4" s="141" t="s">
        <v>70</v>
      </c>
      <c r="AJ4" s="142"/>
      <c r="AK4" s="143"/>
      <c r="AL4" s="142" t="s">
        <v>71</v>
      </c>
      <c r="AM4" s="142"/>
      <c r="AN4" s="142"/>
      <c r="AO4" s="143"/>
      <c r="AQ4" s="141" t="s">
        <v>66</v>
      </c>
      <c r="AR4" s="143"/>
      <c r="AS4" s="156" t="s">
        <v>67</v>
      </c>
      <c r="AT4" s="157"/>
      <c r="AU4" s="141" t="s">
        <v>68</v>
      </c>
      <c r="AV4" s="143"/>
      <c r="AW4" s="148" t="s">
        <v>74</v>
      </c>
      <c r="AY4" s="141" t="s">
        <v>96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3"/>
      <c r="BK4" s="142" t="s">
        <v>97</v>
      </c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3"/>
    </row>
    <row r="5" spans="1:74" ht="32.25" customHeight="1">
      <c r="A5" s="136"/>
      <c r="B5" s="139"/>
      <c r="C5" s="129"/>
      <c r="D5" s="130"/>
      <c r="E5" s="131"/>
      <c r="F5" s="129"/>
      <c r="G5" s="130"/>
      <c r="H5" s="131"/>
      <c r="I5" s="114"/>
      <c r="J5" s="131"/>
      <c r="K5" s="114"/>
      <c r="L5" s="114"/>
      <c r="M5" s="116" t="s">
        <v>58</v>
      </c>
      <c r="N5" s="117"/>
      <c r="O5" s="116" t="s">
        <v>60</v>
      </c>
      <c r="P5" s="117"/>
      <c r="Q5" s="118" t="s">
        <v>61</v>
      </c>
      <c r="R5" s="117"/>
      <c r="S5" s="114"/>
      <c r="T5" s="119"/>
      <c r="U5" s="82"/>
      <c r="V5" s="1"/>
      <c r="W5" s="158" t="s">
        <v>64</v>
      </c>
      <c r="X5" s="159"/>
      <c r="Y5" s="160"/>
      <c r="Z5" s="158" t="s">
        <v>84</v>
      </c>
      <c r="AA5" s="159"/>
      <c r="AB5" s="160"/>
      <c r="AC5" s="151" t="s">
        <v>65</v>
      </c>
      <c r="AD5" s="133" t="s">
        <v>63</v>
      </c>
      <c r="AF5" s="144">
        <v>2012</v>
      </c>
      <c r="AG5" s="144">
        <v>2013</v>
      </c>
      <c r="AH5" s="144" t="s">
        <v>72</v>
      </c>
      <c r="AI5" s="144">
        <v>2012</v>
      </c>
      <c r="AJ5" s="144">
        <v>2013</v>
      </c>
      <c r="AK5" s="144" t="s">
        <v>72</v>
      </c>
      <c r="AL5" s="144">
        <v>2012</v>
      </c>
      <c r="AM5" s="144">
        <v>2013</v>
      </c>
      <c r="AN5" s="144" t="s">
        <v>72</v>
      </c>
      <c r="AO5" s="146" t="s">
        <v>73</v>
      </c>
      <c r="AQ5" s="144">
        <v>2012</v>
      </c>
      <c r="AR5" s="144">
        <v>2013</v>
      </c>
      <c r="AS5" s="151">
        <v>2012</v>
      </c>
      <c r="AT5" s="144">
        <v>2013</v>
      </c>
      <c r="AU5" s="144">
        <v>2012</v>
      </c>
      <c r="AV5" s="144">
        <v>2013</v>
      </c>
      <c r="AW5" s="149"/>
      <c r="AY5" s="141" t="s">
        <v>69</v>
      </c>
      <c r="AZ5" s="142"/>
      <c r="BA5" s="142"/>
      <c r="BB5" s="143"/>
      <c r="BC5" s="141" t="s">
        <v>70</v>
      </c>
      <c r="BD5" s="142"/>
      <c r="BE5" s="142"/>
      <c r="BF5" s="143"/>
      <c r="BG5" s="142" t="s">
        <v>75</v>
      </c>
      <c r="BH5" s="142"/>
      <c r="BI5" s="142"/>
      <c r="BJ5" s="143"/>
      <c r="BK5" s="154" t="s">
        <v>69</v>
      </c>
      <c r="BL5" s="111"/>
      <c r="BM5" s="111"/>
      <c r="BN5" s="155"/>
      <c r="BO5" s="141" t="s">
        <v>70</v>
      </c>
      <c r="BP5" s="142"/>
      <c r="BQ5" s="142"/>
      <c r="BR5" s="143"/>
      <c r="BS5" s="153" t="s">
        <v>75</v>
      </c>
      <c r="BT5" s="153"/>
      <c r="BU5" s="153"/>
      <c r="BV5" s="150"/>
    </row>
    <row r="6" spans="1:74" ht="40.5" customHeight="1" thickBot="1">
      <c r="A6" s="137"/>
      <c r="B6" s="140"/>
      <c r="C6" s="29" t="s">
        <v>10</v>
      </c>
      <c r="D6" s="30" t="s">
        <v>85</v>
      </c>
      <c r="E6" s="132"/>
      <c r="F6" s="31" t="s">
        <v>10</v>
      </c>
      <c r="G6" s="32" t="s">
        <v>85</v>
      </c>
      <c r="H6" s="132"/>
      <c r="I6" s="115"/>
      <c r="J6" s="132"/>
      <c r="K6" s="115"/>
      <c r="L6" s="115"/>
      <c r="M6" s="33" t="s">
        <v>59</v>
      </c>
      <c r="N6" s="34" t="s">
        <v>90</v>
      </c>
      <c r="O6" s="33" t="s">
        <v>59</v>
      </c>
      <c r="P6" s="34" t="s">
        <v>90</v>
      </c>
      <c r="Q6" s="33" t="s">
        <v>59</v>
      </c>
      <c r="R6" s="35" t="s">
        <v>90</v>
      </c>
      <c r="S6" s="115"/>
      <c r="T6" s="120"/>
      <c r="U6" s="82"/>
      <c r="V6" s="1"/>
      <c r="W6" s="14" t="s">
        <v>66</v>
      </c>
      <c r="X6" s="14" t="s">
        <v>67</v>
      </c>
      <c r="Y6" s="15" t="s">
        <v>68</v>
      </c>
      <c r="Z6" s="14" t="s">
        <v>66</v>
      </c>
      <c r="AA6" s="14" t="s">
        <v>67</v>
      </c>
      <c r="AB6" s="15" t="s">
        <v>68</v>
      </c>
      <c r="AC6" s="152"/>
      <c r="AD6" s="134"/>
      <c r="AF6" s="145"/>
      <c r="AG6" s="145"/>
      <c r="AH6" s="145"/>
      <c r="AI6" s="145"/>
      <c r="AJ6" s="145"/>
      <c r="AK6" s="145"/>
      <c r="AL6" s="145"/>
      <c r="AM6" s="145"/>
      <c r="AN6" s="145"/>
      <c r="AO6" s="147"/>
      <c r="AQ6" s="145"/>
      <c r="AR6" s="145"/>
      <c r="AS6" s="152"/>
      <c r="AT6" s="145"/>
      <c r="AU6" s="145"/>
      <c r="AV6" s="145"/>
      <c r="AW6" s="150"/>
      <c r="AY6" s="17" t="s">
        <v>68</v>
      </c>
      <c r="AZ6" s="16" t="s">
        <v>79</v>
      </c>
      <c r="BA6" s="16" t="s">
        <v>80</v>
      </c>
      <c r="BB6" s="18" t="s">
        <v>81</v>
      </c>
      <c r="BC6" s="17" t="s">
        <v>68</v>
      </c>
      <c r="BD6" s="16" t="s">
        <v>79</v>
      </c>
      <c r="BE6" s="16" t="s">
        <v>80</v>
      </c>
      <c r="BF6" s="18" t="s">
        <v>81</v>
      </c>
      <c r="BG6" s="16" t="s">
        <v>71</v>
      </c>
      <c r="BH6" s="16" t="s">
        <v>79</v>
      </c>
      <c r="BI6" s="16" t="s">
        <v>80</v>
      </c>
      <c r="BJ6" s="16" t="s">
        <v>81</v>
      </c>
      <c r="BK6" s="17" t="s">
        <v>68</v>
      </c>
      <c r="BL6" s="16" t="s">
        <v>79</v>
      </c>
      <c r="BM6" s="16" t="s">
        <v>80</v>
      </c>
      <c r="BN6" s="18" t="s">
        <v>81</v>
      </c>
      <c r="BO6" s="17" t="s">
        <v>68</v>
      </c>
      <c r="BP6" s="16" t="s">
        <v>79</v>
      </c>
      <c r="BQ6" s="16" t="s">
        <v>80</v>
      </c>
      <c r="BR6" s="18" t="s">
        <v>81</v>
      </c>
      <c r="BS6" s="26" t="s">
        <v>82</v>
      </c>
      <c r="BT6" s="26" t="s">
        <v>76</v>
      </c>
      <c r="BU6" s="27" t="s">
        <v>77</v>
      </c>
      <c r="BV6" s="28" t="s">
        <v>78</v>
      </c>
    </row>
    <row r="7" spans="1:74" ht="15.6">
      <c r="A7" s="36">
        <v>1</v>
      </c>
      <c r="B7" s="37" t="s">
        <v>11</v>
      </c>
      <c r="C7" s="38">
        <f>AL7</f>
        <v>10267.299999999999</v>
      </c>
      <c r="D7" s="38">
        <f>AM7</f>
        <v>10460.5</v>
      </c>
      <c r="E7" s="39">
        <f>(D7-C7)/C7</f>
        <v>1.8817021027923674E-2</v>
      </c>
      <c r="F7" s="37">
        <f>Y7</f>
        <v>143568.79999999999</v>
      </c>
      <c r="G7" s="40">
        <f>AB7</f>
        <v>142776.59999999998</v>
      </c>
      <c r="H7" s="41">
        <f>(G7-F7)/F7</f>
        <v>-5.5179119697316668E-3</v>
      </c>
      <c r="I7" s="42">
        <f>AV7</f>
        <v>127674.4</v>
      </c>
      <c r="J7" s="39">
        <f>(AV7-AU7)/AU7</f>
        <v>6.5314272316217142E-2</v>
      </c>
      <c r="K7" s="43">
        <f>BG7</f>
        <v>122987.3</v>
      </c>
      <c r="L7" s="44">
        <f>(BG7-BS7)/BS7</f>
        <v>0.12202404846184726</v>
      </c>
      <c r="M7" s="45">
        <f>BH7</f>
        <v>76055.5</v>
      </c>
      <c r="N7" s="46">
        <f>(BH7-BT7)/BT7</f>
        <v>0.19777722482251192</v>
      </c>
      <c r="O7" s="45">
        <f>BI7</f>
        <v>26714.5</v>
      </c>
      <c r="P7" s="44">
        <f>(BI7-BU7)/BU7</f>
        <v>-0.17746365254232072</v>
      </c>
      <c r="Q7" s="45">
        <f>BJ7</f>
        <v>20217.3</v>
      </c>
      <c r="R7" s="39">
        <f>(BJ7-BV7)/BV7</f>
        <v>0.48257630201076507</v>
      </c>
      <c r="S7" s="44">
        <f>K7/I7</f>
        <v>0.96328864674515802</v>
      </c>
      <c r="T7" s="47">
        <f>M7/I7</f>
        <v>0.59569890283408422</v>
      </c>
      <c r="U7" s="83"/>
      <c r="V7" s="2" t="s">
        <v>11</v>
      </c>
      <c r="W7" s="12">
        <v>68186.2</v>
      </c>
      <c r="X7" s="12">
        <v>75382.600000000006</v>
      </c>
      <c r="Y7" s="10">
        <f>W7+X7</f>
        <v>143568.79999999999</v>
      </c>
      <c r="Z7" s="40">
        <v>68085.899999999994</v>
      </c>
      <c r="AA7" s="12">
        <v>74690.7</v>
      </c>
      <c r="AB7" s="10">
        <f>Z7+AA7</f>
        <v>142776.59999999998</v>
      </c>
      <c r="AC7" s="12">
        <f>AB7-Y7</f>
        <v>-792.20000000001164</v>
      </c>
      <c r="AD7" s="8">
        <f>AC7/Y7</f>
        <v>-5.5179119697316668E-3</v>
      </c>
      <c r="AF7" s="3">
        <v>3719.3</v>
      </c>
      <c r="AG7" s="3">
        <v>3700.8</v>
      </c>
      <c r="AH7" s="1">
        <f>AG7-AF7</f>
        <v>-18.5</v>
      </c>
      <c r="AI7" s="3">
        <v>6548</v>
      </c>
      <c r="AJ7" s="3">
        <v>6759.7</v>
      </c>
      <c r="AK7" s="5">
        <f>AJ7-AI7</f>
        <v>211.69999999999982</v>
      </c>
      <c r="AL7" s="3">
        <f>AF7+AI7</f>
        <v>10267.299999999999</v>
      </c>
      <c r="AM7" s="3">
        <f>AG7+AJ7</f>
        <v>10460.5</v>
      </c>
      <c r="AN7" s="3">
        <f>AM7-AL7</f>
        <v>193.20000000000073</v>
      </c>
      <c r="AO7" s="19">
        <f>(AN7/AL7)*100</f>
        <v>1.8817021027923673</v>
      </c>
      <c r="AP7" s="2" t="s">
        <v>11</v>
      </c>
      <c r="AQ7" s="5">
        <v>51534.1</v>
      </c>
      <c r="AR7" s="5">
        <v>57453.5</v>
      </c>
      <c r="AS7" s="5">
        <v>68312.600000000006</v>
      </c>
      <c r="AT7" s="5">
        <v>70220.899999999994</v>
      </c>
      <c r="AU7" s="3">
        <f>AQ7+AS7</f>
        <v>119846.70000000001</v>
      </c>
      <c r="AV7" s="5">
        <f>AR7+AT7</f>
        <v>127674.4</v>
      </c>
      <c r="AW7" s="22">
        <f>(AV7-AU7)/AU7</f>
        <v>6.5314272316217142E-2</v>
      </c>
      <c r="AX7" s="2" t="s">
        <v>11</v>
      </c>
      <c r="AY7" s="7">
        <f>AZ7+BA7+BB7</f>
        <v>55062</v>
      </c>
      <c r="AZ7" s="1">
        <v>36289.199999999997</v>
      </c>
      <c r="BA7" s="1">
        <v>10685.8</v>
      </c>
      <c r="BB7" s="5">
        <v>8087</v>
      </c>
      <c r="BC7" s="7">
        <f>BD7+BE7+BF7</f>
        <v>67925.3</v>
      </c>
      <c r="BD7" s="25">
        <v>39766.300000000003</v>
      </c>
      <c r="BE7" s="25">
        <v>16028.7</v>
      </c>
      <c r="BF7" s="5">
        <v>12130.3</v>
      </c>
      <c r="BG7" s="1">
        <f>BH7+BI7+BJ7</f>
        <v>122987.3</v>
      </c>
      <c r="BH7" s="1">
        <f>AZ7+BD7</f>
        <v>76055.5</v>
      </c>
      <c r="BI7" s="1">
        <f>BA7+BE7</f>
        <v>26714.5</v>
      </c>
      <c r="BJ7" s="1">
        <f>BB7+BF7</f>
        <v>20217.3</v>
      </c>
      <c r="BK7" s="7">
        <f>BL7+BM7+BN7</f>
        <v>48696.2</v>
      </c>
      <c r="BL7" s="1">
        <v>30250.3</v>
      </c>
      <c r="BM7" s="1">
        <v>12991.3</v>
      </c>
      <c r="BN7" s="5">
        <v>5454.6</v>
      </c>
      <c r="BO7" s="7">
        <f>BP7+BQ7+BR7</f>
        <v>60915.8</v>
      </c>
      <c r="BP7" s="25">
        <v>33246.9</v>
      </c>
      <c r="BQ7" s="25">
        <v>19486.900000000001</v>
      </c>
      <c r="BR7" s="5">
        <v>8182</v>
      </c>
      <c r="BS7" s="1">
        <f>BK7+BO7</f>
        <v>109612</v>
      </c>
      <c r="BT7" s="1">
        <f>BL7+BP7</f>
        <v>63497.2</v>
      </c>
      <c r="BU7" s="1">
        <f>BM7+BQ7</f>
        <v>32478.2</v>
      </c>
      <c r="BV7" s="5">
        <f>BN7+BR7</f>
        <v>13636.6</v>
      </c>
    </row>
    <row r="8" spans="1:74" ht="15.6">
      <c r="A8" s="48">
        <v>2</v>
      </c>
      <c r="B8" s="49" t="s">
        <v>12</v>
      </c>
      <c r="C8" s="50">
        <f t="shared" ref="C8:C51" si="0">AL8</f>
        <v>2163.6</v>
      </c>
      <c r="D8" s="50">
        <f t="shared" ref="D8:D51" si="1">AM8</f>
        <v>1997.8</v>
      </c>
      <c r="E8" s="51">
        <f t="shared" ref="E8:E53" si="2">(D8-C8)/C8</f>
        <v>-7.6631540025882766E-2</v>
      </c>
      <c r="F8" s="49">
        <f t="shared" ref="F8:F51" si="3">Y8</f>
        <v>21127.5</v>
      </c>
      <c r="G8" s="52">
        <f t="shared" ref="G8:G51" si="4">AB8</f>
        <v>16991</v>
      </c>
      <c r="H8" s="53">
        <f t="shared" ref="H8:H53" si="5">(G8-F8)/F8</f>
        <v>-0.19578748077150632</v>
      </c>
      <c r="I8" s="54">
        <f t="shared" ref="I8:I51" si="6">AV8</f>
        <v>20833.7</v>
      </c>
      <c r="J8" s="51">
        <f t="shared" ref="J8:J53" si="7">(AV8-AU8)/AU8</f>
        <v>5.79993499766399E-2</v>
      </c>
      <c r="K8" s="55">
        <f t="shared" ref="K8:K53" si="8">BG8</f>
        <v>18010.3</v>
      </c>
      <c r="L8" s="56">
        <f t="shared" ref="L8:L53" si="9">(BG8-BS8)/BS8</f>
        <v>-5.0535349967578622E-2</v>
      </c>
      <c r="M8" s="57">
        <f t="shared" ref="M8:M53" si="10">BH8</f>
        <v>4037.6</v>
      </c>
      <c r="N8" s="58">
        <f t="shared" ref="N8:N53" si="11">(BH8-BT8)/BT8</f>
        <v>-0.11479435236341312</v>
      </c>
      <c r="O8" s="57">
        <f t="shared" ref="O8:O53" si="12">BI8</f>
        <v>13486.9</v>
      </c>
      <c r="P8" s="56">
        <f t="shared" ref="P8:P53" si="13">(BI8-BU8)/BU8</f>
        <v>-4.0740556341885038E-2</v>
      </c>
      <c r="Q8" s="57">
        <f t="shared" ref="Q8:Q53" si="14">BJ8</f>
        <v>485.8</v>
      </c>
      <c r="R8" s="51">
        <f t="shared" ref="R8:R53" si="15">(BJ8-BV8)/BV8</f>
        <v>0.39597701149425291</v>
      </c>
      <c r="S8" s="56">
        <f t="shared" ref="S8:S53" si="16">K8/I8</f>
        <v>0.86447918516634104</v>
      </c>
      <c r="T8" s="59">
        <f t="shared" ref="T8:T53" si="17">M8/I8</f>
        <v>0.19380138909555192</v>
      </c>
      <c r="U8" s="84"/>
      <c r="V8" s="3" t="s">
        <v>12</v>
      </c>
      <c r="W8" s="12"/>
      <c r="X8" s="12">
        <v>21127.5</v>
      </c>
      <c r="Y8" s="10">
        <f t="shared" ref="Y8:Y51" si="18">W8+X8</f>
        <v>21127.5</v>
      </c>
      <c r="Z8" s="52"/>
      <c r="AA8" s="12">
        <v>16991</v>
      </c>
      <c r="AB8" s="10">
        <f t="shared" ref="AB8:AB51" si="19">Z8+AA8</f>
        <v>16991</v>
      </c>
      <c r="AC8" s="12">
        <f t="shared" ref="AC8:AC53" si="20">AB8-Y8</f>
        <v>-4136.5</v>
      </c>
      <c r="AD8" s="8">
        <f>AC8/Y8</f>
        <v>-0.19578748077150632</v>
      </c>
      <c r="AF8" s="3"/>
      <c r="AG8" s="3"/>
      <c r="AH8" s="1">
        <f t="shared" ref="AH8:AH53" si="21">AG8-AF8</f>
        <v>0</v>
      </c>
      <c r="AI8" s="3">
        <v>2163.6</v>
      </c>
      <c r="AJ8" s="3">
        <v>1997.8</v>
      </c>
      <c r="AK8" s="5">
        <f t="shared" ref="AK8:AK53" si="22">AJ8-AI8</f>
        <v>-165.79999999999995</v>
      </c>
      <c r="AL8" s="3">
        <f t="shared" ref="AL8:AM51" si="23">AF8+AI8</f>
        <v>2163.6</v>
      </c>
      <c r="AM8" s="3">
        <f t="shared" si="23"/>
        <v>1997.8</v>
      </c>
      <c r="AN8" s="3">
        <f t="shared" ref="AN8:AN53" si="24">AM8-AL8</f>
        <v>-165.79999999999995</v>
      </c>
      <c r="AO8" s="19">
        <f t="shared" ref="AO8:AO53" si="25">(AN8/AL8)*100</f>
        <v>-7.6631540025882767</v>
      </c>
      <c r="AP8" s="3" t="s">
        <v>12</v>
      </c>
      <c r="AQ8" s="5"/>
      <c r="AR8" s="5"/>
      <c r="AS8" s="5">
        <v>19691.599999999999</v>
      </c>
      <c r="AT8" s="5">
        <v>20833.7</v>
      </c>
      <c r="AU8" s="3">
        <f t="shared" ref="AU8:AV53" si="26">AQ8+AS8</f>
        <v>19691.599999999999</v>
      </c>
      <c r="AV8" s="5">
        <f t="shared" si="26"/>
        <v>20833.7</v>
      </c>
      <c r="AW8" s="22">
        <f t="shared" ref="AW8:AW53" si="27">(AV8-AU8)/AU8</f>
        <v>5.79993499766399E-2</v>
      </c>
      <c r="AX8" s="3" t="s">
        <v>12</v>
      </c>
      <c r="AY8" s="7">
        <f t="shared" ref="AY8:AY53" si="28">AZ8+BA8+BB8</f>
        <v>0</v>
      </c>
      <c r="AZ8" s="1"/>
      <c r="BA8" s="1"/>
      <c r="BB8" s="5"/>
      <c r="BC8" s="7">
        <f t="shared" ref="BC8:BC50" si="29">BD8+BE8+BF8</f>
        <v>18010.3</v>
      </c>
      <c r="BD8" s="1">
        <v>4037.6</v>
      </c>
      <c r="BE8" s="1">
        <v>13486.9</v>
      </c>
      <c r="BF8" s="5">
        <v>485.8</v>
      </c>
      <c r="BG8" s="1">
        <f t="shared" ref="BG8:BG53" si="30">BH8+BI8+BJ8</f>
        <v>18010.3</v>
      </c>
      <c r="BH8" s="1">
        <f t="shared" ref="BH8:BH53" si="31">AZ8+BD8</f>
        <v>4037.6</v>
      </c>
      <c r="BI8" s="1">
        <f t="shared" ref="BI8:BI53" si="32">BA8+BE8</f>
        <v>13486.9</v>
      </c>
      <c r="BJ8" s="1">
        <f t="shared" ref="BJ8:BJ53" si="33">BB8+BF8</f>
        <v>485.8</v>
      </c>
      <c r="BK8" s="7">
        <f t="shared" ref="BK8:BK53" si="34">BL8+BM8+BN8</f>
        <v>0</v>
      </c>
      <c r="BL8" s="1"/>
      <c r="BM8" s="1"/>
      <c r="BN8" s="5"/>
      <c r="BO8" s="7">
        <f t="shared" ref="BO8:BO50" si="35">BP8+BQ8+BR8</f>
        <v>18968.900000000001</v>
      </c>
      <c r="BP8" s="1">
        <v>4561.2</v>
      </c>
      <c r="BQ8" s="1">
        <v>14059.7</v>
      </c>
      <c r="BR8" s="5">
        <v>348</v>
      </c>
      <c r="BS8" s="1">
        <f t="shared" ref="BS8:BV53" si="36">BK8+BO8</f>
        <v>18968.900000000001</v>
      </c>
      <c r="BT8" s="1">
        <f t="shared" si="36"/>
        <v>4561.2</v>
      </c>
      <c r="BU8" s="1">
        <f t="shared" si="36"/>
        <v>14059.7</v>
      </c>
      <c r="BV8" s="5">
        <f t="shared" si="36"/>
        <v>348</v>
      </c>
    </row>
    <row r="9" spans="1:74" ht="15.6">
      <c r="A9" s="60">
        <v>3</v>
      </c>
      <c r="B9" s="61" t="s">
        <v>13</v>
      </c>
      <c r="C9" s="62">
        <f t="shared" si="0"/>
        <v>13702.4</v>
      </c>
      <c r="D9" s="62">
        <f t="shared" si="1"/>
        <v>13388.400000000001</v>
      </c>
      <c r="E9" s="63">
        <f t="shared" si="2"/>
        <v>-2.2915693601120838E-2</v>
      </c>
      <c r="F9" s="61">
        <f t="shared" si="3"/>
        <v>117759.4</v>
      </c>
      <c r="G9" s="64">
        <f t="shared" si="4"/>
        <v>107625.4</v>
      </c>
      <c r="H9" s="65">
        <f t="shared" si="5"/>
        <v>-8.6056824338439225E-2</v>
      </c>
      <c r="I9" s="42">
        <f t="shared" si="6"/>
        <v>187747</v>
      </c>
      <c r="J9" s="63">
        <f t="shared" si="7"/>
        <v>6.2869675093522842E-2</v>
      </c>
      <c r="K9" s="66">
        <f t="shared" si="8"/>
        <v>176480.90000000002</v>
      </c>
      <c r="L9" s="67">
        <f t="shared" si="9"/>
        <v>7.2040407844661994E-2</v>
      </c>
      <c r="M9" s="68">
        <f t="shared" si="10"/>
        <v>55774.5</v>
      </c>
      <c r="N9" s="46">
        <f t="shared" si="11"/>
        <v>-8.3057412382082821E-2</v>
      </c>
      <c r="O9" s="68">
        <f t="shared" si="12"/>
        <v>42848.800000000003</v>
      </c>
      <c r="P9" s="67">
        <f t="shared" si="13"/>
        <v>-0.16574412451301263</v>
      </c>
      <c r="Q9" s="68">
        <f t="shared" si="14"/>
        <v>77857.600000000006</v>
      </c>
      <c r="R9" s="63">
        <f t="shared" si="15"/>
        <v>0.48489125210744338</v>
      </c>
      <c r="S9" s="67">
        <f t="shared" si="16"/>
        <v>0.9399931823144978</v>
      </c>
      <c r="T9" s="69">
        <f t="shared" si="17"/>
        <v>0.29707265628745066</v>
      </c>
      <c r="U9" s="84"/>
      <c r="V9" s="3" t="s">
        <v>13</v>
      </c>
      <c r="W9" s="12">
        <v>86827.4</v>
      </c>
      <c r="X9" s="12">
        <v>30932</v>
      </c>
      <c r="Y9" s="10">
        <f t="shared" si="18"/>
        <v>117759.4</v>
      </c>
      <c r="Z9" s="64">
        <v>79226</v>
      </c>
      <c r="AA9" s="12">
        <v>28399.4</v>
      </c>
      <c r="AB9" s="10">
        <f t="shared" si="19"/>
        <v>107625.4</v>
      </c>
      <c r="AC9" s="12">
        <f t="shared" si="20"/>
        <v>-10134</v>
      </c>
      <c r="AD9" s="8">
        <f t="shared" ref="AD9:AD53" si="37">AC9/Y9</f>
        <v>-8.6056824338439225E-2</v>
      </c>
      <c r="AF9" s="3">
        <v>9595.4</v>
      </c>
      <c r="AG9" s="3">
        <v>9340.6</v>
      </c>
      <c r="AH9" s="1">
        <f t="shared" si="21"/>
        <v>-254.79999999999927</v>
      </c>
      <c r="AI9" s="3">
        <v>4107</v>
      </c>
      <c r="AJ9" s="3">
        <v>4047.8</v>
      </c>
      <c r="AK9" s="5">
        <f t="shared" si="22"/>
        <v>-59.199999999999818</v>
      </c>
      <c r="AL9" s="3">
        <f t="shared" si="23"/>
        <v>13702.4</v>
      </c>
      <c r="AM9" s="3">
        <f t="shared" si="23"/>
        <v>13388.400000000001</v>
      </c>
      <c r="AN9" s="3">
        <f t="shared" si="24"/>
        <v>-313.99999999999818</v>
      </c>
      <c r="AO9" s="19">
        <f t="shared" si="25"/>
        <v>-2.2915693601120837</v>
      </c>
      <c r="AP9" s="3" t="s">
        <v>13</v>
      </c>
      <c r="AQ9" s="5">
        <v>123804.9</v>
      </c>
      <c r="AR9" s="5">
        <v>132234.20000000001</v>
      </c>
      <c r="AS9" s="5">
        <v>52836.7</v>
      </c>
      <c r="AT9" s="5">
        <v>55512.800000000003</v>
      </c>
      <c r="AU9" s="3">
        <f t="shared" si="26"/>
        <v>176641.59999999998</v>
      </c>
      <c r="AV9" s="5">
        <f t="shared" si="26"/>
        <v>187747</v>
      </c>
      <c r="AW9" s="22">
        <f t="shared" si="27"/>
        <v>6.2869675093522842E-2</v>
      </c>
      <c r="AX9" s="3" t="s">
        <v>13</v>
      </c>
      <c r="AY9" s="7">
        <f t="shared" si="28"/>
        <v>125479.5</v>
      </c>
      <c r="AZ9" s="1">
        <v>41226.400000000001</v>
      </c>
      <c r="BA9" s="1">
        <v>29908.5</v>
      </c>
      <c r="BB9" s="5">
        <v>54344.6</v>
      </c>
      <c r="BC9" s="7">
        <f t="shared" si="29"/>
        <v>51001.4</v>
      </c>
      <c r="BD9" s="25">
        <v>14548.1</v>
      </c>
      <c r="BE9" s="25">
        <v>12940.3</v>
      </c>
      <c r="BF9" s="5">
        <v>23513</v>
      </c>
      <c r="BG9" s="1">
        <f t="shared" si="30"/>
        <v>176480.90000000002</v>
      </c>
      <c r="BH9" s="1">
        <f t="shared" si="31"/>
        <v>55774.5</v>
      </c>
      <c r="BI9" s="1">
        <f t="shared" si="32"/>
        <v>42848.800000000003</v>
      </c>
      <c r="BJ9" s="1">
        <f t="shared" si="33"/>
        <v>77857.600000000006</v>
      </c>
      <c r="BK9" s="7">
        <f t="shared" si="34"/>
        <v>117002.6</v>
      </c>
      <c r="BL9" s="1">
        <v>45176.5</v>
      </c>
      <c r="BM9" s="1">
        <v>35542.300000000003</v>
      </c>
      <c r="BN9" s="5">
        <v>36283.800000000003</v>
      </c>
      <c r="BO9" s="7">
        <f t="shared" si="35"/>
        <v>47618.9</v>
      </c>
      <c r="BP9" s="25">
        <v>15650.1</v>
      </c>
      <c r="BQ9" s="25">
        <v>15819.4</v>
      </c>
      <c r="BR9" s="5">
        <v>16149.4</v>
      </c>
      <c r="BS9" s="1">
        <f t="shared" si="36"/>
        <v>164621.5</v>
      </c>
      <c r="BT9" s="1">
        <f t="shared" si="36"/>
        <v>60826.6</v>
      </c>
      <c r="BU9" s="1">
        <f t="shared" si="36"/>
        <v>51361.700000000004</v>
      </c>
      <c r="BV9" s="5">
        <f t="shared" si="36"/>
        <v>52433.200000000004</v>
      </c>
    </row>
    <row r="10" spans="1:74" ht="15.6">
      <c r="A10" s="48">
        <v>4</v>
      </c>
      <c r="B10" s="49" t="s">
        <v>99</v>
      </c>
      <c r="C10" s="50">
        <f t="shared" si="0"/>
        <v>1454</v>
      </c>
      <c r="D10" s="50">
        <f t="shared" si="1"/>
        <v>1382.5</v>
      </c>
      <c r="E10" s="51">
        <f t="shared" si="2"/>
        <v>-4.9174690508940855E-2</v>
      </c>
      <c r="F10" s="49">
        <f t="shared" si="3"/>
        <v>12732.3</v>
      </c>
      <c r="G10" s="52">
        <f t="shared" si="4"/>
        <v>11665.2</v>
      </c>
      <c r="H10" s="53">
        <f t="shared" si="5"/>
        <v>-8.381046629438503E-2</v>
      </c>
      <c r="I10" s="54">
        <f t="shared" si="6"/>
        <v>25574.5</v>
      </c>
      <c r="J10" s="51">
        <f t="shared" si="7"/>
        <v>9.1947397634601427E-2</v>
      </c>
      <c r="K10" s="55">
        <f t="shared" si="8"/>
        <v>25138.6</v>
      </c>
      <c r="L10" s="56">
        <f t="shared" si="9"/>
        <v>1.4397662800926308E-2</v>
      </c>
      <c r="M10" s="57">
        <f t="shared" si="10"/>
        <v>4671.8999999999996</v>
      </c>
      <c r="N10" s="58">
        <f t="shared" si="11"/>
        <v>6.2374931780971268E-2</v>
      </c>
      <c r="O10" s="57">
        <f t="shared" si="12"/>
        <v>8493.6</v>
      </c>
      <c r="P10" s="56">
        <f t="shared" si="13"/>
        <v>1.3048352854178052E-2</v>
      </c>
      <c r="Q10" s="57">
        <f t="shared" si="14"/>
        <v>11973.1</v>
      </c>
      <c r="R10" s="51">
        <f t="shared" si="15"/>
        <v>-2.2416666666666362E-3</v>
      </c>
      <c r="S10" s="56">
        <f t="shared" si="16"/>
        <v>0.98295567850788867</v>
      </c>
      <c r="T10" s="59">
        <f t="shared" si="17"/>
        <v>0.1826780582220571</v>
      </c>
      <c r="U10" s="84"/>
      <c r="V10" s="3" t="s">
        <v>14</v>
      </c>
      <c r="W10" s="12">
        <v>12732.3</v>
      </c>
      <c r="X10" s="12"/>
      <c r="Y10" s="10">
        <f t="shared" si="18"/>
        <v>12732.3</v>
      </c>
      <c r="Z10" s="52">
        <v>11665.2</v>
      </c>
      <c r="AA10" s="12"/>
      <c r="AB10" s="10">
        <f t="shared" si="19"/>
        <v>11665.2</v>
      </c>
      <c r="AC10" s="12">
        <f t="shared" si="20"/>
        <v>-1067.0999999999985</v>
      </c>
      <c r="AD10" s="8">
        <f t="shared" si="37"/>
        <v>-8.381046629438503E-2</v>
      </c>
      <c r="AF10" s="3">
        <v>1454</v>
      </c>
      <c r="AG10" s="3">
        <v>1382.5</v>
      </c>
      <c r="AH10" s="1">
        <f t="shared" si="21"/>
        <v>-71.5</v>
      </c>
      <c r="AI10" s="3"/>
      <c r="AJ10" s="3"/>
      <c r="AK10" s="5">
        <f t="shared" si="22"/>
        <v>0</v>
      </c>
      <c r="AL10" s="3">
        <f t="shared" si="23"/>
        <v>1454</v>
      </c>
      <c r="AM10" s="3">
        <f t="shared" si="23"/>
        <v>1382.5</v>
      </c>
      <c r="AN10" s="3">
        <f t="shared" si="24"/>
        <v>-71.5</v>
      </c>
      <c r="AO10" s="19">
        <f t="shared" si="25"/>
        <v>-4.9174690508940859</v>
      </c>
      <c r="AP10" s="3" t="s">
        <v>14</v>
      </c>
      <c r="AQ10" s="5">
        <v>23421</v>
      </c>
      <c r="AR10" s="5">
        <v>25574.5</v>
      </c>
      <c r="AS10" s="5"/>
      <c r="AT10" s="5"/>
      <c r="AU10" s="3">
        <f t="shared" si="26"/>
        <v>23421</v>
      </c>
      <c r="AV10" s="5">
        <f t="shared" si="26"/>
        <v>25574.5</v>
      </c>
      <c r="AW10" s="22">
        <f t="shared" si="27"/>
        <v>9.1947397634601427E-2</v>
      </c>
      <c r="AX10" s="3" t="s">
        <v>14</v>
      </c>
      <c r="AY10" s="7">
        <f t="shared" si="28"/>
        <v>25138.6</v>
      </c>
      <c r="AZ10" s="1">
        <v>4671.8999999999996</v>
      </c>
      <c r="BA10" s="1">
        <v>8493.6</v>
      </c>
      <c r="BB10" s="5">
        <v>11973.1</v>
      </c>
      <c r="BC10" s="7">
        <f t="shared" si="29"/>
        <v>0</v>
      </c>
      <c r="BD10" s="1"/>
      <c r="BE10" s="1"/>
      <c r="BF10" s="5"/>
      <c r="BG10" s="1">
        <f t="shared" si="30"/>
        <v>25138.6</v>
      </c>
      <c r="BH10" s="1">
        <f t="shared" si="31"/>
        <v>4671.8999999999996</v>
      </c>
      <c r="BI10" s="1">
        <f t="shared" si="32"/>
        <v>8493.6</v>
      </c>
      <c r="BJ10" s="1">
        <f t="shared" si="33"/>
        <v>11973.1</v>
      </c>
      <c r="BK10" s="7">
        <f t="shared" si="34"/>
        <v>24781.800000000003</v>
      </c>
      <c r="BL10" s="1">
        <v>4397.6000000000004</v>
      </c>
      <c r="BM10" s="1">
        <v>8384.2000000000007</v>
      </c>
      <c r="BN10" s="5">
        <v>12000</v>
      </c>
      <c r="BO10" s="7">
        <f t="shared" si="35"/>
        <v>0</v>
      </c>
      <c r="BP10" s="1"/>
      <c r="BQ10" s="1"/>
      <c r="BR10" s="5"/>
      <c r="BS10" s="1">
        <f t="shared" si="36"/>
        <v>24781.800000000003</v>
      </c>
      <c r="BT10" s="1">
        <f t="shared" si="36"/>
        <v>4397.6000000000004</v>
      </c>
      <c r="BU10" s="1">
        <f t="shared" si="36"/>
        <v>8384.2000000000007</v>
      </c>
      <c r="BV10" s="5">
        <f t="shared" si="36"/>
        <v>12000</v>
      </c>
    </row>
    <row r="11" spans="1:74" ht="15.6">
      <c r="A11" s="48">
        <v>5</v>
      </c>
      <c r="B11" s="49" t="s">
        <v>15</v>
      </c>
      <c r="C11" s="50">
        <f t="shared" si="0"/>
        <v>6972.9</v>
      </c>
      <c r="D11" s="50">
        <f t="shared" si="1"/>
        <v>6009.8</v>
      </c>
      <c r="E11" s="51">
        <f t="shared" si="2"/>
        <v>-0.13812043769450294</v>
      </c>
      <c r="F11" s="49">
        <f t="shared" si="3"/>
        <v>34416.300000000003</v>
      </c>
      <c r="G11" s="52">
        <f t="shared" si="4"/>
        <v>23674.3</v>
      </c>
      <c r="H11" s="53">
        <f t="shared" si="5"/>
        <v>-0.31211954800486985</v>
      </c>
      <c r="I11" s="54">
        <f t="shared" si="6"/>
        <v>106002.7</v>
      </c>
      <c r="J11" s="51">
        <f t="shared" si="7"/>
        <v>-0.1684040825612502</v>
      </c>
      <c r="K11" s="55">
        <f t="shared" si="8"/>
        <v>88310.1</v>
      </c>
      <c r="L11" s="56">
        <f t="shared" si="9"/>
        <v>-0.19666823736602809</v>
      </c>
      <c r="M11" s="57">
        <f t="shared" si="10"/>
        <v>14672</v>
      </c>
      <c r="N11" s="58">
        <f t="shared" si="11"/>
        <v>-0.27422027652049169</v>
      </c>
      <c r="O11" s="57">
        <f t="shared" si="12"/>
        <v>8822.4</v>
      </c>
      <c r="P11" s="56">
        <f t="shared" si="13"/>
        <v>-0.42634580247475501</v>
      </c>
      <c r="Q11" s="57">
        <f t="shared" si="14"/>
        <v>64815.7</v>
      </c>
      <c r="R11" s="51">
        <f t="shared" si="15"/>
        <v>-0.12805946055021192</v>
      </c>
      <c r="S11" s="56">
        <f t="shared" si="16"/>
        <v>0.83309293065176648</v>
      </c>
      <c r="T11" s="59">
        <f t="shared" si="17"/>
        <v>0.13841156876192776</v>
      </c>
      <c r="U11" s="84"/>
      <c r="V11" s="3" t="s">
        <v>15</v>
      </c>
      <c r="W11" s="12">
        <v>34416.300000000003</v>
      </c>
      <c r="X11" s="12"/>
      <c r="Y11" s="10">
        <f t="shared" si="18"/>
        <v>34416.300000000003</v>
      </c>
      <c r="Z11" s="52">
        <v>23674.3</v>
      </c>
      <c r="AA11" s="12"/>
      <c r="AB11" s="10">
        <f t="shared" si="19"/>
        <v>23674.3</v>
      </c>
      <c r="AC11" s="12">
        <f t="shared" si="20"/>
        <v>-10742.000000000004</v>
      </c>
      <c r="AD11" s="8">
        <f t="shared" si="37"/>
        <v>-0.31211954800486985</v>
      </c>
      <c r="AF11" s="3">
        <v>6972.9</v>
      </c>
      <c r="AG11" s="3">
        <v>6009.8</v>
      </c>
      <c r="AH11" s="1">
        <f t="shared" si="21"/>
        <v>-963.09999999999945</v>
      </c>
      <c r="AI11" s="3"/>
      <c r="AJ11" s="3"/>
      <c r="AK11" s="5">
        <f t="shared" si="22"/>
        <v>0</v>
      </c>
      <c r="AL11" s="3">
        <f t="shared" si="23"/>
        <v>6972.9</v>
      </c>
      <c r="AM11" s="3">
        <f t="shared" si="23"/>
        <v>6009.8</v>
      </c>
      <c r="AN11" s="3">
        <f t="shared" si="24"/>
        <v>-963.09999999999945</v>
      </c>
      <c r="AO11" s="19">
        <f t="shared" si="25"/>
        <v>-13.812043769450295</v>
      </c>
      <c r="AP11" s="3" t="s">
        <v>15</v>
      </c>
      <c r="AQ11" s="5">
        <v>127469</v>
      </c>
      <c r="AR11" s="5">
        <v>106002.7</v>
      </c>
      <c r="AS11" s="5"/>
      <c r="AT11" s="5"/>
      <c r="AU11" s="3">
        <f t="shared" si="26"/>
        <v>127469</v>
      </c>
      <c r="AV11" s="5">
        <f t="shared" si="26"/>
        <v>106002.7</v>
      </c>
      <c r="AW11" s="22">
        <f t="shared" si="27"/>
        <v>-0.1684040825612502</v>
      </c>
      <c r="AX11" s="3" t="s">
        <v>15</v>
      </c>
      <c r="AY11" s="7">
        <f t="shared" si="28"/>
        <v>88310.1</v>
      </c>
      <c r="AZ11" s="25">
        <v>14672</v>
      </c>
      <c r="BA11" s="25">
        <v>8822.4</v>
      </c>
      <c r="BB11" s="5">
        <v>64815.7</v>
      </c>
      <c r="BC11" s="7">
        <f t="shared" si="29"/>
        <v>0</v>
      </c>
      <c r="BD11" s="1"/>
      <c r="BE11" s="1"/>
      <c r="BF11" s="5"/>
      <c r="BG11" s="1">
        <f t="shared" si="30"/>
        <v>88310.1</v>
      </c>
      <c r="BH11" s="1">
        <f t="shared" si="31"/>
        <v>14672</v>
      </c>
      <c r="BI11" s="1">
        <f t="shared" si="32"/>
        <v>8822.4</v>
      </c>
      <c r="BJ11" s="1">
        <f t="shared" si="33"/>
        <v>64815.7</v>
      </c>
      <c r="BK11" s="7">
        <f t="shared" si="34"/>
        <v>109929.8</v>
      </c>
      <c r="BL11" s="25">
        <v>20215.5</v>
      </c>
      <c r="BM11" s="25">
        <v>15379.3</v>
      </c>
      <c r="BN11" s="5">
        <v>74335</v>
      </c>
      <c r="BO11" s="7">
        <f t="shared" si="35"/>
        <v>0</v>
      </c>
      <c r="BP11" s="1"/>
      <c r="BQ11" s="1"/>
      <c r="BR11" s="5"/>
      <c r="BS11" s="1">
        <f t="shared" si="36"/>
        <v>109929.8</v>
      </c>
      <c r="BT11" s="1">
        <f t="shared" si="36"/>
        <v>20215.5</v>
      </c>
      <c r="BU11" s="1">
        <f t="shared" si="36"/>
        <v>15379.3</v>
      </c>
      <c r="BV11" s="5">
        <f t="shared" si="36"/>
        <v>74335</v>
      </c>
    </row>
    <row r="12" spans="1:74" ht="15.6">
      <c r="A12" s="60">
        <v>6</v>
      </c>
      <c r="B12" s="61" t="s">
        <v>16</v>
      </c>
      <c r="C12" s="62">
        <f t="shared" si="0"/>
        <v>4577.2</v>
      </c>
      <c r="D12" s="62">
        <f t="shared" si="1"/>
        <v>4474.7</v>
      </c>
      <c r="E12" s="63">
        <f t="shared" si="2"/>
        <v>-2.2393603076116403E-2</v>
      </c>
      <c r="F12" s="61">
        <f t="shared" si="3"/>
        <v>26281.9</v>
      </c>
      <c r="G12" s="64">
        <f t="shared" si="4"/>
        <v>22946.5</v>
      </c>
      <c r="H12" s="65">
        <f t="shared" si="5"/>
        <v>-0.12690863293749696</v>
      </c>
      <c r="I12" s="42">
        <f t="shared" si="6"/>
        <v>63019.9</v>
      </c>
      <c r="J12" s="63">
        <f t="shared" si="7"/>
        <v>6.8970956918807586E-2</v>
      </c>
      <c r="K12" s="66">
        <f t="shared" si="8"/>
        <v>59788.9</v>
      </c>
      <c r="L12" s="67">
        <f t="shared" si="9"/>
        <v>0.13122573467642459</v>
      </c>
      <c r="M12" s="68">
        <f t="shared" si="10"/>
        <v>9254.7999999999993</v>
      </c>
      <c r="N12" s="46">
        <f t="shared" si="11"/>
        <v>-7.1334677945352698E-2</v>
      </c>
      <c r="O12" s="68">
        <f t="shared" si="12"/>
        <v>11664.3</v>
      </c>
      <c r="P12" s="67">
        <f t="shared" si="13"/>
        <v>-0.25879302785173702</v>
      </c>
      <c r="Q12" s="68">
        <f t="shared" si="14"/>
        <v>38869.800000000003</v>
      </c>
      <c r="R12" s="63">
        <f t="shared" si="15"/>
        <v>0.43163686990342776</v>
      </c>
      <c r="S12" s="67">
        <f t="shared" si="16"/>
        <v>0.94873048037207297</v>
      </c>
      <c r="T12" s="69">
        <f t="shared" si="17"/>
        <v>0.14685519970675928</v>
      </c>
      <c r="U12" s="84"/>
      <c r="V12" s="3" t="s">
        <v>16</v>
      </c>
      <c r="W12" s="12"/>
      <c r="X12" s="12">
        <v>26281.9</v>
      </c>
      <c r="Y12" s="10">
        <f t="shared" si="18"/>
        <v>26281.9</v>
      </c>
      <c r="Z12" s="64"/>
      <c r="AA12" s="12">
        <v>22946.5</v>
      </c>
      <c r="AB12" s="10">
        <f t="shared" si="19"/>
        <v>22946.5</v>
      </c>
      <c r="AC12" s="12">
        <f t="shared" si="20"/>
        <v>-3335.4000000000015</v>
      </c>
      <c r="AD12" s="8">
        <f t="shared" si="37"/>
        <v>-0.12690863293749696</v>
      </c>
      <c r="AF12" s="3"/>
      <c r="AG12" s="3"/>
      <c r="AH12" s="1">
        <f t="shared" si="21"/>
        <v>0</v>
      </c>
      <c r="AI12" s="3">
        <v>4577.2</v>
      </c>
      <c r="AJ12" s="3">
        <v>4474.7</v>
      </c>
      <c r="AK12" s="5">
        <f t="shared" si="22"/>
        <v>-102.5</v>
      </c>
      <c r="AL12" s="3">
        <f t="shared" si="23"/>
        <v>4577.2</v>
      </c>
      <c r="AM12" s="3">
        <f t="shared" si="23"/>
        <v>4474.7</v>
      </c>
      <c r="AN12" s="3">
        <f t="shared" si="24"/>
        <v>-102.5</v>
      </c>
      <c r="AO12" s="19">
        <f t="shared" si="25"/>
        <v>-2.2393603076116402</v>
      </c>
      <c r="AP12" s="3" t="s">
        <v>16</v>
      </c>
      <c r="AQ12" s="5"/>
      <c r="AR12" s="5"/>
      <c r="AS12" s="5">
        <v>58953.8</v>
      </c>
      <c r="AT12" s="5">
        <v>63019.9</v>
      </c>
      <c r="AU12" s="3">
        <f t="shared" si="26"/>
        <v>58953.8</v>
      </c>
      <c r="AV12" s="5">
        <f t="shared" si="26"/>
        <v>63019.9</v>
      </c>
      <c r="AW12" s="22">
        <f t="shared" si="27"/>
        <v>6.8970956918807586E-2</v>
      </c>
      <c r="AX12" s="3" t="s">
        <v>16</v>
      </c>
      <c r="AY12" s="7">
        <f t="shared" si="28"/>
        <v>0</v>
      </c>
      <c r="AZ12" s="1"/>
      <c r="BA12" s="1"/>
      <c r="BB12" s="5"/>
      <c r="BC12" s="7">
        <f t="shared" si="29"/>
        <v>59788.9</v>
      </c>
      <c r="BD12" s="1">
        <v>9254.7999999999993</v>
      </c>
      <c r="BE12" s="1">
        <v>11664.3</v>
      </c>
      <c r="BF12" s="5">
        <v>38869.800000000003</v>
      </c>
      <c r="BG12" s="1">
        <f t="shared" si="30"/>
        <v>59788.9</v>
      </c>
      <c r="BH12" s="1">
        <f t="shared" si="31"/>
        <v>9254.7999999999993</v>
      </c>
      <c r="BI12" s="1">
        <f t="shared" si="32"/>
        <v>11664.3</v>
      </c>
      <c r="BJ12" s="1">
        <f t="shared" si="33"/>
        <v>38869.800000000003</v>
      </c>
      <c r="BK12" s="7">
        <f t="shared" si="34"/>
        <v>0</v>
      </c>
      <c r="BL12" s="1"/>
      <c r="BM12" s="1"/>
      <c r="BN12" s="5"/>
      <c r="BO12" s="7">
        <f t="shared" si="35"/>
        <v>52853.2</v>
      </c>
      <c r="BP12" s="1">
        <v>9965.7000000000007</v>
      </c>
      <c r="BQ12" s="1">
        <v>15736.9</v>
      </c>
      <c r="BR12" s="5">
        <v>27150.6</v>
      </c>
      <c r="BS12" s="1">
        <f t="shared" si="36"/>
        <v>52853.2</v>
      </c>
      <c r="BT12" s="1">
        <f t="shared" si="36"/>
        <v>9965.7000000000007</v>
      </c>
      <c r="BU12" s="1">
        <f t="shared" si="36"/>
        <v>15736.9</v>
      </c>
      <c r="BV12" s="5">
        <f t="shared" si="36"/>
        <v>27150.6</v>
      </c>
    </row>
    <row r="13" spans="1:74" ht="15.6">
      <c r="A13" s="48">
        <v>7</v>
      </c>
      <c r="B13" s="49" t="s">
        <v>17</v>
      </c>
      <c r="C13" s="50">
        <f t="shared" si="0"/>
        <v>5393.1</v>
      </c>
      <c r="D13" s="50">
        <f t="shared" si="1"/>
        <v>4308.2</v>
      </c>
      <c r="E13" s="51">
        <f t="shared" si="2"/>
        <v>-0.20116445087241114</v>
      </c>
      <c r="F13" s="49">
        <f t="shared" si="3"/>
        <v>49480.800000000003</v>
      </c>
      <c r="G13" s="52">
        <f t="shared" si="4"/>
        <v>41555</v>
      </c>
      <c r="H13" s="53">
        <f t="shared" si="5"/>
        <v>-0.16017930187062462</v>
      </c>
      <c r="I13" s="54">
        <f t="shared" si="6"/>
        <v>47588.200000000004</v>
      </c>
      <c r="J13" s="51">
        <f t="shared" si="7"/>
        <v>-0.11765861979456364</v>
      </c>
      <c r="K13" s="55">
        <f t="shared" si="8"/>
        <v>50787.399999999994</v>
      </c>
      <c r="L13" s="56">
        <f t="shared" si="9"/>
        <v>-4.8203725403363294E-3</v>
      </c>
      <c r="M13" s="57">
        <f t="shared" si="10"/>
        <v>22570.7</v>
      </c>
      <c r="N13" s="58">
        <f t="shared" si="11"/>
        <v>-0.18657695384859346</v>
      </c>
      <c r="O13" s="57">
        <f t="shared" si="12"/>
        <v>25497.199999999997</v>
      </c>
      <c r="P13" s="56">
        <f t="shared" si="13"/>
        <v>0.31713339635604731</v>
      </c>
      <c r="Q13" s="57">
        <f t="shared" si="14"/>
        <v>2719.5</v>
      </c>
      <c r="R13" s="51">
        <f t="shared" si="15"/>
        <v>-0.30757479312539782</v>
      </c>
      <c r="S13" s="56">
        <f t="shared" si="16"/>
        <v>1.0672267494883183</v>
      </c>
      <c r="T13" s="59">
        <f t="shared" si="17"/>
        <v>0.4742919463228279</v>
      </c>
      <c r="U13" s="84"/>
      <c r="V13" s="3" t="s">
        <v>17</v>
      </c>
      <c r="W13" s="12">
        <v>7982</v>
      </c>
      <c r="X13" s="12">
        <v>41498.800000000003</v>
      </c>
      <c r="Y13" s="10">
        <f t="shared" si="18"/>
        <v>49480.800000000003</v>
      </c>
      <c r="Z13" s="52">
        <v>7703.8</v>
      </c>
      <c r="AA13" s="12">
        <v>33851.199999999997</v>
      </c>
      <c r="AB13" s="10">
        <f t="shared" si="19"/>
        <v>41555</v>
      </c>
      <c r="AC13" s="12">
        <f t="shared" si="20"/>
        <v>-7925.8000000000029</v>
      </c>
      <c r="AD13" s="8">
        <f t="shared" si="37"/>
        <v>-0.16017930187062462</v>
      </c>
      <c r="AF13" s="3">
        <v>777.8</v>
      </c>
      <c r="AG13" s="3">
        <v>669.2</v>
      </c>
      <c r="AH13" s="1">
        <f t="shared" si="21"/>
        <v>-108.59999999999991</v>
      </c>
      <c r="AI13" s="3">
        <v>4615.3</v>
      </c>
      <c r="AJ13" s="3">
        <v>3639</v>
      </c>
      <c r="AK13" s="5">
        <f t="shared" si="22"/>
        <v>-976.30000000000018</v>
      </c>
      <c r="AL13" s="3">
        <f t="shared" si="23"/>
        <v>5393.1</v>
      </c>
      <c r="AM13" s="3">
        <f t="shared" si="23"/>
        <v>4308.2</v>
      </c>
      <c r="AN13" s="3">
        <f t="shared" si="24"/>
        <v>-1084.9000000000005</v>
      </c>
      <c r="AO13" s="19">
        <f t="shared" si="25"/>
        <v>-20.116445087241114</v>
      </c>
      <c r="AP13" s="3" t="s">
        <v>17</v>
      </c>
      <c r="AQ13" s="5">
        <v>8850</v>
      </c>
      <c r="AR13" s="5">
        <v>8342.4</v>
      </c>
      <c r="AS13" s="5">
        <v>45084</v>
      </c>
      <c r="AT13" s="5">
        <v>39245.800000000003</v>
      </c>
      <c r="AU13" s="3">
        <f t="shared" si="26"/>
        <v>53934</v>
      </c>
      <c r="AV13" s="5">
        <f t="shared" si="26"/>
        <v>47588.200000000004</v>
      </c>
      <c r="AW13" s="22">
        <f t="shared" si="27"/>
        <v>-0.11765861979456364</v>
      </c>
      <c r="AX13" s="3" t="s">
        <v>17</v>
      </c>
      <c r="AY13" s="7">
        <f t="shared" si="28"/>
        <v>8645.1</v>
      </c>
      <c r="AZ13" s="25">
        <v>4271.5</v>
      </c>
      <c r="BA13" s="25">
        <v>3952.1</v>
      </c>
      <c r="BB13" s="5">
        <v>421.5</v>
      </c>
      <c r="BC13" s="7">
        <f t="shared" si="29"/>
        <v>42142.3</v>
      </c>
      <c r="BD13" s="25">
        <v>18299.2</v>
      </c>
      <c r="BE13" s="25">
        <v>21545.1</v>
      </c>
      <c r="BF13" s="5">
        <v>2298</v>
      </c>
      <c r="BG13" s="1">
        <f t="shared" si="30"/>
        <v>50787.399999999994</v>
      </c>
      <c r="BH13" s="1">
        <f t="shared" si="31"/>
        <v>22570.7</v>
      </c>
      <c r="BI13" s="1">
        <f t="shared" si="32"/>
        <v>25497.199999999997</v>
      </c>
      <c r="BJ13" s="1">
        <f t="shared" si="33"/>
        <v>2719.5</v>
      </c>
      <c r="BK13" s="7">
        <f t="shared" si="34"/>
        <v>7789.6</v>
      </c>
      <c r="BL13" s="25">
        <v>4529.6000000000004</v>
      </c>
      <c r="BM13" s="25">
        <v>2710.1</v>
      </c>
      <c r="BN13" s="5">
        <v>549.9</v>
      </c>
      <c r="BO13" s="7">
        <f t="shared" si="35"/>
        <v>43243.799999999996</v>
      </c>
      <c r="BP13" s="25">
        <v>23218.2</v>
      </c>
      <c r="BQ13" s="25">
        <v>16648</v>
      </c>
      <c r="BR13" s="5">
        <v>3377.6</v>
      </c>
      <c r="BS13" s="1">
        <f t="shared" si="36"/>
        <v>51033.399999999994</v>
      </c>
      <c r="BT13" s="1">
        <f t="shared" si="36"/>
        <v>27747.800000000003</v>
      </c>
      <c r="BU13" s="1">
        <f t="shared" si="36"/>
        <v>19358.099999999999</v>
      </c>
      <c r="BV13" s="5">
        <f t="shared" si="36"/>
        <v>3927.5</v>
      </c>
    </row>
    <row r="14" spans="1:74" ht="15.6">
      <c r="A14" s="60">
        <v>8</v>
      </c>
      <c r="B14" s="61" t="s">
        <v>18</v>
      </c>
      <c r="C14" s="62">
        <f t="shared" si="0"/>
        <v>9239.7999999999993</v>
      </c>
      <c r="D14" s="62">
        <f t="shared" si="1"/>
        <v>8051</v>
      </c>
      <c r="E14" s="63">
        <f t="shared" si="2"/>
        <v>-0.12866079352366927</v>
      </c>
      <c r="F14" s="61">
        <f t="shared" si="3"/>
        <v>68314.600000000006</v>
      </c>
      <c r="G14" s="64">
        <f t="shared" si="4"/>
        <v>59155.8</v>
      </c>
      <c r="H14" s="65">
        <f t="shared" si="5"/>
        <v>-0.13406797375670798</v>
      </c>
      <c r="I14" s="42">
        <f t="shared" si="6"/>
        <v>103375.5</v>
      </c>
      <c r="J14" s="63">
        <f t="shared" si="7"/>
        <v>-2.7963486394845617E-2</v>
      </c>
      <c r="K14" s="66">
        <f t="shared" si="8"/>
        <v>104427.29999999999</v>
      </c>
      <c r="L14" s="67">
        <f t="shared" si="9"/>
        <v>4.3536263398040807E-2</v>
      </c>
      <c r="M14" s="68">
        <f t="shared" si="10"/>
        <v>28809.1</v>
      </c>
      <c r="N14" s="46">
        <f t="shared" si="11"/>
        <v>-0.11629611906602381</v>
      </c>
      <c r="O14" s="68">
        <f t="shared" si="12"/>
        <v>37745.300000000003</v>
      </c>
      <c r="P14" s="67">
        <f t="shared" si="13"/>
        <v>-0.10027841209757758</v>
      </c>
      <c r="Q14" s="68">
        <f t="shared" si="14"/>
        <v>37872.899999999994</v>
      </c>
      <c r="R14" s="63">
        <f t="shared" si="15"/>
        <v>0.48416411944509735</v>
      </c>
      <c r="S14" s="67">
        <f t="shared" si="16"/>
        <v>1.0101745578014132</v>
      </c>
      <c r="T14" s="69">
        <f t="shared" si="17"/>
        <v>0.27868402087535249</v>
      </c>
      <c r="U14" s="84"/>
      <c r="V14" s="3" t="s">
        <v>18</v>
      </c>
      <c r="W14" s="12">
        <v>46761.4</v>
      </c>
      <c r="X14" s="12">
        <v>21553.200000000001</v>
      </c>
      <c r="Y14" s="10">
        <f t="shared" si="18"/>
        <v>68314.600000000006</v>
      </c>
      <c r="Z14" s="64">
        <v>40861.1</v>
      </c>
      <c r="AA14" s="12">
        <v>18294.7</v>
      </c>
      <c r="AB14" s="10">
        <f t="shared" si="19"/>
        <v>59155.8</v>
      </c>
      <c r="AC14" s="12">
        <f t="shared" si="20"/>
        <v>-9158.8000000000029</v>
      </c>
      <c r="AD14" s="8">
        <f t="shared" si="37"/>
        <v>-0.13406797375670798</v>
      </c>
      <c r="AF14" s="3">
        <v>5042.8</v>
      </c>
      <c r="AG14" s="3">
        <v>4451.8999999999996</v>
      </c>
      <c r="AH14" s="1">
        <f t="shared" si="21"/>
        <v>-590.90000000000055</v>
      </c>
      <c r="AI14" s="3">
        <v>4197</v>
      </c>
      <c r="AJ14" s="3">
        <v>3599.1</v>
      </c>
      <c r="AK14" s="5">
        <f t="shared" si="22"/>
        <v>-597.90000000000009</v>
      </c>
      <c r="AL14" s="3">
        <f t="shared" si="23"/>
        <v>9239.7999999999993</v>
      </c>
      <c r="AM14" s="3">
        <f t="shared" si="23"/>
        <v>8051</v>
      </c>
      <c r="AN14" s="3">
        <f t="shared" si="24"/>
        <v>-1188.7999999999993</v>
      </c>
      <c r="AO14" s="19">
        <f t="shared" si="25"/>
        <v>-12.866079352366928</v>
      </c>
      <c r="AP14" s="3" t="s">
        <v>18</v>
      </c>
      <c r="AQ14" s="5">
        <v>58492.2</v>
      </c>
      <c r="AR14" s="5">
        <v>56856.5</v>
      </c>
      <c r="AS14" s="5">
        <v>47857.2</v>
      </c>
      <c r="AT14" s="5">
        <v>46519</v>
      </c>
      <c r="AU14" s="3">
        <f t="shared" si="26"/>
        <v>106349.4</v>
      </c>
      <c r="AV14" s="5">
        <f t="shared" si="26"/>
        <v>103375.5</v>
      </c>
      <c r="AW14" s="22">
        <f t="shared" si="27"/>
        <v>-2.7963486394845617E-2</v>
      </c>
      <c r="AX14" s="3" t="s">
        <v>18</v>
      </c>
      <c r="AY14" s="7">
        <f t="shared" si="28"/>
        <v>66915.7</v>
      </c>
      <c r="AZ14" s="25">
        <v>20003.599999999999</v>
      </c>
      <c r="BA14" s="25">
        <v>26082</v>
      </c>
      <c r="BB14" s="5">
        <v>20830.099999999999</v>
      </c>
      <c r="BC14" s="7">
        <f t="shared" si="29"/>
        <v>37511.599999999999</v>
      </c>
      <c r="BD14" s="25">
        <v>8805.5</v>
      </c>
      <c r="BE14" s="25">
        <v>11663.3</v>
      </c>
      <c r="BF14" s="5">
        <v>17042.8</v>
      </c>
      <c r="BG14" s="1">
        <f t="shared" si="30"/>
        <v>104427.29999999999</v>
      </c>
      <c r="BH14" s="1">
        <f t="shared" si="31"/>
        <v>28809.1</v>
      </c>
      <c r="BI14" s="1">
        <f t="shared" si="32"/>
        <v>37745.300000000003</v>
      </c>
      <c r="BJ14" s="1">
        <f t="shared" si="33"/>
        <v>37872.899999999994</v>
      </c>
      <c r="BK14" s="7">
        <f t="shared" si="34"/>
        <v>66586.100000000006</v>
      </c>
      <c r="BL14" s="25">
        <v>22334</v>
      </c>
      <c r="BM14" s="25">
        <v>28737.3</v>
      </c>
      <c r="BN14" s="5">
        <v>15514.8</v>
      </c>
      <c r="BO14" s="7">
        <f t="shared" si="35"/>
        <v>33484.5</v>
      </c>
      <c r="BP14" s="25">
        <v>10266.4</v>
      </c>
      <c r="BQ14" s="25">
        <v>13214.9</v>
      </c>
      <c r="BR14" s="5">
        <v>10003.200000000001</v>
      </c>
      <c r="BS14" s="1">
        <f t="shared" si="36"/>
        <v>100070.6</v>
      </c>
      <c r="BT14" s="1">
        <f t="shared" si="36"/>
        <v>32600.400000000001</v>
      </c>
      <c r="BU14" s="1">
        <f t="shared" si="36"/>
        <v>41952.2</v>
      </c>
      <c r="BV14" s="5">
        <f t="shared" si="36"/>
        <v>25518</v>
      </c>
    </row>
    <row r="15" spans="1:74" ht="15.6">
      <c r="A15" s="48">
        <v>9</v>
      </c>
      <c r="B15" s="49" t="s">
        <v>19</v>
      </c>
      <c r="C15" s="50">
        <f t="shared" si="0"/>
        <v>849.6</v>
      </c>
      <c r="D15" s="50">
        <f t="shared" si="1"/>
        <v>850</v>
      </c>
      <c r="E15" s="51">
        <f t="shared" si="2"/>
        <v>4.7080979284366435E-4</v>
      </c>
      <c r="F15" s="49">
        <f t="shared" si="3"/>
        <v>13306</v>
      </c>
      <c r="G15" s="52">
        <f t="shared" si="4"/>
        <v>13101.9</v>
      </c>
      <c r="H15" s="53">
        <f t="shared" si="5"/>
        <v>-1.5338944836915705E-2</v>
      </c>
      <c r="I15" s="54">
        <f t="shared" si="6"/>
        <v>11671</v>
      </c>
      <c r="J15" s="51">
        <f t="shared" si="7"/>
        <v>-1.1627414615143524E-2</v>
      </c>
      <c r="K15" s="55">
        <f t="shared" si="8"/>
        <v>11376.8</v>
      </c>
      <c r="L15" s="56">
        <f t="shared" si="9"/>
        <v>-9.3519792410443441E-3</v>
      </c>
      <c r="M15" s="57">
        <f t="shared" si="10"/>
        <v>4809.8</v>
      </c>
      <c r="N15" s="58">
        <f t="shared" si="11"/>
        <v>-2.0008149959250168E-2</v>
      </c>
      <c r="O15" s="57">
        <f t="shared" si="12"/>
        <v>6100</v>
      </c>
      <c r="P15" s="56">
        <f t="shared" si="13"/>
        <v>-8.130081300813009E-3</v>
      </c>
      <c r="Q15" s="57">
        <f t="shared" si="14"/>
        <v>467</v>
      </c>
      <c r="R15" s="51">
        <f t="shared" si="15"/>
        <v>9.5729704364148321E-2</v>
      </c>
      <c r="S15" s="56">
        <f t="shared" si="16"/>
        <v>0.97479222003255928</v>
      </c>
      <c r="T15" s="59">
        <f t="shared" si="17"/>
        <v>0.41211549995715879</v>
      </c>
      <c r="U15" s="84"/>
      <c r="V15" s="3" t="s">
        <v>19</v>
      </c>
      <c r="W15" s="12">
        <v>13306</v>
      </c>
      <c r="X15" s="12"/>
      <c r="Y15" s="10">
        <f t="shared" si="18"/>
        <v>13306</v>
      </c>
      <c r="Z15" s="52">
        <v>13101.9</v>
      </c>
      <c r="AA15" s="12"/>
      <c r="AB15" s="10">
        <f t="shared" si="19"/>
        <v>13101.9</v>
      </c>
      <c r="AC15" s="12">
        <f t="shared" si="20"/>
        <v>-204.10000000000036</v>
      </c>
      <c r="AD15" s="8">
        <f t="shared" si="37"/>
        <v>-1.5338944836915705E-2</v>
      </c>
      <c r="AF15" s="3">
        <v>849.6</v>
      </c>
      <c r="AG15" s="3">
        <v>850</v>
      </c>
      <c r="AH15" s="1">
        <f t="shared" si="21"/>
        <v>0.39999999999997726</v>
      </c>
      <c r="AI15" s="3"/>
      <c r="AJ15" s="3"/>
      <c r="AK15" s="5">
        <f t="shared" si="22"/>
        <v>0</v>
      </c>
      <c r="AL15" s="3">
        <f t="shared" si="23"/>
        <v>849.6</v>
      </c>
      <c r="AM15" s="3">
        <f t="shared" si="23"/>
        <v>850</v>
      </c>
      <c r="AN15" s="3">
        <f t="shared" si="24"/>
        <v>0.39999999999997726</v>
      </c>
      <c r="AO15" s="19">
        <f t="shared" si="25"/>
        <v>4.7080979284366435E-2</v>
      </c>
      <c r="AP15" s="3" t="s">
        <v>19</v>
      </c>
      <c r="AQ15" s="5">
        <v>11808.3</v>
      </c>
      <c r="AR15" s="5">
        <v>11671</v>
      </c>
      <c r="AS15" s="5"/>
      <c r="AT15" s="5"/>
      <c r="AU15" s="3">
        <f t="shared" si="26"/>
        <v>11808.3</v>
      </c>
      <c r="AV15" s="5">
        <f t="shared" si="26"/>
        <v>11671</v>
      </c>
      <c r="AW15" s="22">
        <f t="shared" si="27"/>
        <v>-1.1627414615143524E-2</v>
      </c>
      <c r="AX15" s="3" t="s">
        <v>19</v>
      </c>
      <c r="AY15" s="7">
        <f t="shared" si="28"/>
        <v>11376.8</v>
      </c>
      <c r="AZ15" s="25">
        <v>4809.8</v>
      </c>
      <c r="BA15" s="25">
        <v>6100</v>
      </c>
      <c r="BB15" s="5">
        <v>467</v>
      </c>
      <c r="BC15" s="7">
        <f t="shared" si="29"/>
        <v>0</v>
      </c>
      <c r="BD15" s="1"/>
      <c r="BE15" s="1"/>
      <c r="BF15" s="5"/>
      <c r="BG15" s="1">
        <f t="shared" si="30"/>
        <v>11376.8</v>
      </c>
      <c r="BH15" s="1">
        <f t="shared" si="31"/>
        <v>4809.8</v>
      </c>
      <c r="BI15" s="1">
        <f t="shared" si="32"/>
        <v>6100</v>
      </c>
      <c r="BJ15" s="1">
        <f t="shared" si="33"/>
        <v>467</v>
      </c>
      <c r="BK15" s="7">
        <f t="shared" si="34"/>
        <v>11484.2</v>
      </c>
      <c r="BL15" s="25">
        <v>4908</v>
      </c>
      <c r="BM15" s="25">
        <v>6150</v>
      </c>
      <c r="BN15" s="5">
        <v>426.2</v>
      </c>
      <c r="BO15" s="7">
        <f t="shared" si="35"/>
        <v>0</v>
      </c>
      <c r="BP15" s="1"/>
      <c r="BQ15" s="1"/>
      <c r="BR15" s="5"/>
      <c r="BS15" s="1">
        <f t="shared" si="36"/>
        <v>11484.2</v>
      </c>
      <c r="BT15" s="1">
        <f t="shared" si="36"/>
        <v>4908</v>
      </c>
      <c r="BU15" s="1">
        <f t="shared" si="36"/>
        <v>6150</v>
      </c>
      <c r="BV15" s="5">
        <f t="shared" si="36"/>
        <v>426.2</v>
      </c>
    </row>
    <row r="16" spans="1:74" ht="15.6">
      <c r="A16" s="60">
        <v>10</v>
      </c>
      <c r="B16" s="61" t="s">
        <v>20</v>
      </c>
      <c r="C16" s="62">
        <f t="shared" si="0"/>
        <v>870.3</v>
      </c>
      <c r="D16" s="62">
        <f t="shared" si="1"/>
        <v>728.3</v>
      </c>
      <c r="E16" s="63">
        <f t="shared" si="2"/>
        <v>-0.16316212800183846</v>
      </c>
      <c r="F16" s="61">
        <f t="shared" si="3"/>
        <v>4026.1</v>
      </c>
      <c r="G16" s="64">
        <f t="shared" si="4"/>
        <v>4545.2</v>
      </c>
      <c r="H16" s="65">
        <f t="shared" si="5"/>
        <v>0.12893370755818284</v>
      </c>
      <c r="I16" s="42">
        <f t="shared" si="6"/>
        <v>8303.2000000000007</v>
      </c>
      <c r="J16" s="63">
        <f t="shared" si="7"/>
        <v>-6.6143308627534619E-2</v>
      </c>
      <c r="K16" s="66">
        <f t="shared" si="8"/>
        <v>7641.1</v>
      </c>
      <c r="L16" s="67">
        <f t="shared" si="9"/>
        <v>0.10363105898665434</v>
      </c>
      <c r="M16" s="68">
        <f t="shared" si="10"/>
        <v>1128.4000000000001</v>
      </c>
      <c r="N16" s="46">
        <f t="shared" si="11"/>
        <v>-1.9635099913118948E-2</v>
      </c>
      <c r="O16" s="68">
        <f t="shared" si="12"/>
        <v>6512.7</v>
      </c>
      <c r="P16" s="67">
        <f t="shared" si="13"/>
        <v>0.12820912587049152</v>
      </c>
      <c r="Q16" s="68">
        <f t="shared" si="14"/>
        <v>0</v>
      </c>
      <c r="R16" s="63"/>
      <c r="S16" s="67">
        <f t="shared" si="16"/>
        <v>0.92025965892667883</v>
      </c>
      <c r="T16" s="69">
        <f t="shared" si="17"/>
        <v>0.13589941227478564</v>
      </c>
      <c r="U16" s="84"/>
      <c r="V16" s="3" t="s">
        <v>20</v>
      </c>
      <c r="W16" s="12"/>
      <c r="X16" s="12">
        <v>4026.1</v>
      </c>
      <c r="Y16" s="10">
        <f t="shared" si="18"/>
        <v>4026.1</v>
      </c>
      <c r="Z16" s="64"/>
      <c r="AA16" s="12">
        <v>4545.2</v>
      </c>
      <c r="AB16" s="10">
        <f t="shared" si="19"/>
        <v>4545.2</v>
      </c>
      <c r="AC16" s="12">
        <f t="shared" si="20"/>
        <v>519.09999999999991</v>
      </c>
      <c r="AD16" s="8">
        <f t="shared" si="37"/>
        <v>0.12893370755818284</v>
      </c>
      <c r="AF16" s="3"/>
      <c r="AG16" s="3"/>
      <c r="AH16" s="1">
        <f t="shared" si="21"/>
        <v>0</v>
      </c>
      <c r="AI16" s="3">
        <v>870.3</v>
      </c>
      <c r="AJ16" s="3">
        <v>728.3</v>
      </c>
      <c r="AK16" s="5">
        <f t="shared" si="22"/>
        <v>-142</v>
      </c>
      <c r="AL16" s="3">
        <f t="shared" si="23"/>
        <v>870.3</v>
      </c>
      <c r="AM16" s="3">
        <f t="shared" si="23"/>
        <v>728.3</v>
      </c>
      <c r="AN16" s="3">
        <f t="shared" si="24"/>
        <v>-142</v>
      </c>
      <c r="AO16" s="19">
        <f t="shared" si="25"/>
        <v>-16.316212800183845</v>
      </c>
      <c r="AP16" s="3" t="s">
        <v>20</v>
      </c>
      <c r="AQ16" s="5"/>
      <c r="AR16" s="5"/>
      <c r="AS16" s="5">
        <v>8891.2999999999993</v>
      </c>
      <c r="AT16" s="5">
        <v>8303.2000000000007</v>
      </c>
      <c r="AU16" s="3">
        <f t="shared" si="26"/>
        <v>8891.2999999999993</v>
      </c>
      <c r="AV16" s="5">
        <f t="shared" si="26"/>
        <v>8303.2000000000007</v>
      </c>
      <c r="AW16" s="22">
        <f t="shared" si="27"/>
        <v>-6.6143308627534619E-2</v>
      </c>
      <c r="AX16" s="3" t="s">
        <v>20</v>
      </c>
      <c r="AY16" s="7">
        <f t="shared" si="28"/>
        <v>0</v>
      </c>
      <c r="AZ16" s="1"/>
      <c r="BA16" s="1"/>
      <c r="BB16" s="5"/>
      <c r="BC16" s="7">
        <f t="shared" si="29"/>
        <v>7641.1</v>
      </c>
      <c r="BD16" s="25">
        <v>1128.4000000000001</v>
      </c>
      <c r="BE16" s="25">
        <v>6512.7</v>
      </c>
      <c r="BF16" s="5"/>
      <c r="BG16" s="1">
        <f t="shared" si="30"/>
        <v>7641.1</v>
      </c>
      <c r="BH16" s="1">
        <f t="shared" si="31"/>
        <v>1128.4000000000001</v>
      </c>
      <c r="BI16" s="1">
        <f t="shared" si="32"/>
        <v>6512.7</v>
      </c>
      <c r="BJ16" s="1">
        <f t="shared" si="33"/>
        <v>0</v>
      </c>
      <c r="BK16" s="7">
        <f t="shared" si="34"/>
        <v>0</v>
      </c>
      <c r="BL16" s="1"/>
      <c r="BM16" s="1"/>
      <c r="BN16" s="5"/>
      <c r="BO16" s="7">
        <f t="shared" si="35"/>
        <v>6923.6</v>
      </c>
      <c r="BP16" s="25">
        <v>1151</v>
      </c>
      <c r="BQ16" s="25">
        <v>5772.6</v>
      </c>
      <c r="BR16" s="5"/>
      <c r="BS16" s="1">
        <f t="shared" si="36"/>
        <v>6923.6</v>
      </c>
      <c r="BT16" s="1">
        <f t="shared" si="36"/>
        <v>1151</v>
      </c>
      <c r="BU16" s="1">
        <f t="shared" si="36"/>
        <v>5772.6</v>
      </c>
      <c r="BV16" s="5">
        <f t="shared" si="36"/>
        <v>0</v>
      </c>
    </row>
    <row r="17" spans="1:74" ht="15.6">
      <c r="A17" s="48">
        <v>11</v>
      </c>
      <c r="B17" s="49" t="s">
        <v>21</v>
      </c>
      <c r="C17" s="50">
        <f t="shared" si="0"/>
        <v>1457.3</v>
      </c>
      <c r="D17" s="50">
        <f t="shared" si="1"/>
        <v>1503.7</v>
      </c>
      <c r="E17" s="51">
        <f t="shared" si="2"/>
        <v>3.1839703561380696E-2</v>
      </c>
      <c r="F17" s="49">
        <f t="shared" si="3"/>
        <v>16150.5</v>
      </c>
      <c r="G17" s="52">
        <f t="shared" si="4"/>
        <v>13903.5</v>
      </c>
      <c r="H17" s="53">
        <f t="shared" si="5"/>
        <v>-0.13912881954119066</v>
      </c>
      <c r="I17" s="54">
        <f t="shared" si="6"/>
        <v>17870</v>
      </c>
      <c r="J17" s="51">
        <f t="shared" si="7"/>
        <v>7.4473302927628715E-3</v>
      </c>
      <c r="K17" s="55">
        <f t="shared" si="8"/>
        <v>14627.8</v>
      </c>
      <c r="L17" s="56">
        <f t="shared" si="9"/>
        <v>-9.8329532145719087E-2</v>
      </c>
      <c r="M17" s="57">
        <f t="shared" si="10"/>
        <v>4257.2</v>
      </c>
      <c r="N17" s="58">
        <f t="shared" si="11"/>
        <v>-0.13615518850695996</v>
      </c>
      <c r="O17" s="57">
        <f t="shared" si="12"/>
        <v>10370.6</v>
      </c>
      <c r="P17" s="56">
        <f t="shared" si="13"/>
        <v>-7.7742601024473446E-2</v>
      </c>
      <c r="Q17" s="57">
        <f t="shared" si="14"/>
        <v>0</v>
      </c>
      <c r="R17" s="51">
        <f t="shared" si="15"/>
        <v>-1</v>
      </c>
      <c r="S17" s="56">
        <f t="shared" si="16"/>
        <v>0.8185674314493564</v>
      </c>
      <c r="T17" s="59">
        <f t="shared" si="17"/>
        <v>0.23823167319529936</v>
      </c>
      <c r="U17" s="84"/>
      <c r="V17" s="3" t="s">
        <v>21</v>
      </c>
      <c r="W17" s="12"/>
      <c r="X17" s="93">
        <v>16150.5</v>
      </c>
      <c r="Y17" s="10">
        <f t="shared" si="18"/>
        <v>16150.5</v>
      </c>
      <c r="Z17" s="52"/>
      <c r="AA17" s="12">
        <v>13903.5</v>
      </c>
      <c r="AB17" s="10">
        <f t="shared" si="19"/>
        <v>13903.5</v>
      </c>
      <c r="AC17" s="12">
        <f t="shared" si="20"/>
        <v>-2247</v>
      </c>
      <c r="AD17" s="8">
        <f t="shared" si="37"/>
        <v>-0.13912881954119066</v>
      </c>
      <c r="AF17" s="3"/>
      <c r="AG17" s="3"/>
      <c r="AH17" s="1">
        <f t="shared" si="21"/>
        <v>0</v>
      </c>
      <c r="AI17" s="93">
        <v>1457.3</v>
      </c>
      <c r="AJ17" s="3">
        <v>1503.7</v>
      </c>
      <c r="AK17" s="5">
        <f t="shared" si="22"/>
        <v>46.400000000000091</v>
      </c>
      <c r="AL17" s="3">
        <f t="shared" si="23"/>
        <v>1457.3</v>
      </c>
      <c r="AM17" s="3">
        <f t="shared" si="23"/>
        <v>1503.7</v>
      </c>
      <c r="AN17" s="3">
        <f t="shared" si="24"/>
        <v>46.400000000000091</v>
      </c>
      <c r="AO17" s="19">
        <f t="shared" si="25"/>
        <v>3.1839703561380697</v>
      </c>
      <c r="AP17" s="3" t="s">
        <v>21</v>
      </c>
      <c r="AQ17" s="5"/>
      <c r="AR17" s="5"/>
      <c r="AS17" s="5">
        <v>17737.900000000001</v>
      </c>
      <c r="AT17" s="5">
        <v>17870</v>
      </c>
      <c r="AU17" s="3">
        <f t="shared" si="26"/>
        <v>17737.900000000001</v>
      </c>
      <c r="AV17" s="5">
        <f t="shared" si="26"/>
        <v>17870</v>
      </c>
      <c r="AW17" s="22">
        <f t="shared" si="27"/>
        <v>7.4473302927628715E-3</v>
      </c>
      <c r="AX17" s="3" t="s">
        <v>21</v>
      </c>
      <c r="AY17" s="7">
        <f t="shared" si="28"/>
        <v>0</v>
      </c>
      <c r="AZ17" s="1"/>
      <c r="BA17" s="1"/>
      <c r="BB17" s="5"/>
      <c r="BC17" s="7">
        <f t="shared" si="29"/>
        <v>14627.8</v>
      </c>
      <c r="BD17" s="25">
        <v>4257.2</v>
      </c>
      <c r="BE17" s="25">
        <v>10370.6</v>
      </c>
      <c r="BF17" s="5"/>
      <c r="BG17" s="1">
        <f t="shared" si="30"/>
        <v>14627.8</v>
      </c>
      <c r="BH17" s="1">
        <f t="shared" si="31"/>
        <v>4257.2</v>
      </c>
      <c r="BI17" s="1">
        <f t="shared" si="32"/>
        <v>10370.6</v>
      </c>
      <c r="BJ17" s="1">
        <f t="shared" si="33"/>
        <v>0</v>
      </c>
      <c r="BK17" s="7">
        <f t="shared" si="34"/>
        <v>0</v>
      </c>
      <c r="BL17" s="1"/>
      <c r="BM17" s="1"/>
      <c r="BN17" s="5"/>
      <c r="BO17" s="7">
        <f t="shared" si="35"/>
        <v>16223</v>
      </c>
      <c r="BP17" s="25">
        <v>4928.2</v>
      </c>
      <c r="BQ17" s="25">
        <v>11244.8</v>
      </c>
      <c r="BR17" s="5">
        <v>50</v>
      </c>
      <c r="BS17" s="1">
        <f t="shared" si="36"/>
        <v>16223</v>
      </c>
      <c r="BT17" s="1">
        <f t="shared" si="36"/>
        <v>4928.2</v>
      </c>
      <c r="BU17" s="1">
        <f t="shared" si="36"/>
        <v>11244.8</v>
      </c>
      <c r="BV17" s="5">
        <f t="shared" si="36"/>
        <v>50</v>
      </c>
    </row>
    <row r="18" spans="1:74" ht="15.6">
      <c r="A18" s="60">
        <v>12</v>
      </c>
      <c r="B18" s="61" t="s">
        <v>22</v>
      </c>
      <c r="C18" s="62">
        <f t="shared" si="0"/>
        <v>1162.2</v>
      </c>
      <c r="D18" s="62">
        <f t="shared" si="1"/>
        <v>1042.5999999999999</v>
      </c>
      <c r="E18" s="63">
        <f t="shared" si="2"/>
        <v>-0.10290827740492181</v>
      </c>
      <c r="F18" s="61">
        <f t="shared" si="3"/>
        <v>14893.1</v>
      </c>
      <c r="G18" s="64">
        <f t="shared" si="4"/>
        <v>11253.4</v>
      </c>
      <c r="H18" s="65">
        <f t="shared" si="5"/>
        <v>-0.24438834090954875</v>
      </c>
      <c r="I18" s="42">
        <f t="shared" si="6"/>
        <v>11320</v>
      </c>
      <c r="J18" s="63">
        <f t="shared" si="7"/>
        <v>-2.0676529111514838E-2</v>
      </c>
      <c r="K18" s="66">
        <f t="shared" si="8"/>
        <v>9034.6</v>
      </c>
      <c r="L18" s="67">
        <f t="shared" si="9"/>
        <v>-6.6094686789332197E-2</v>
      </c>
      <c r="M18" s="68">
        <f t="shared" si="10"/>
        <v>2115</v>
      </c>
      <c r="N18" s="46">
        <f t="shared" si="11"/>
        <v>-8.5998271391529824E-2</v>
      </c>
      <c r="O18" s="68">
        <f t="shared" si="12"/>
        <v>6919.6</v>
      </c>
      <c r="P18" s="67">
        <f t="shared" si="13"/>
        <v>-1.9886685552407881E-2</v>
      </c>
      <c r="Q18" s="68">
        <f t="shared" si="14"/>
        <v>0</v>
      </c>
      <c r="R18" s="63">
        <f t="shared" si="15"/>
        <v>-1</v>
      </c>
      <c r="S18" s="67">
        <f t="shared" si="16"/>
        <v>0.79810954063604245</v>
      </c>
      <c r="T18" s="69">
        <f t="shared" si="17"/>
        <v>0.18683745583038869</v>
      </c>
      <c r="U18" s="84"/>
      <c r="V18" s="3" t="s">
        <v>22</v>
      </c>
      <c r="W18" s="12"/>
      <c r="X18" s="12">
        <v>14893.1</v>
      </c>
      <c r="Y18" s="10">
        <f t="shared" si="18"/>
        <v>14893.1</v>
      </c>
      <c r="Z18" s="64"/>
      <c r="AA18" s="12">
        <v>11253.4</v>
      </c>
      <c r="AB18" s="10">
        <f t="shared" si="19"/>
        <v>11253.4</v>
      </c>
      <c r="AC18" s="12">
        <f t="shared" si="20"/>
        <v>-3639.7000000000007</v>
      </c>
      <c r="AD18" s="8">
        <f t="shared" si="37"/>
        <v>-0.24438834090954875</v>
      </c>
      <c r="AF18" s="3"/>
      <c r="AG18" s="3"/>
      <c r="AH18" s="1">
        <f t="shared" si="21"/>
        <v>0</v>
      </c>
      <c r="AI18" s="3">
        <v>1162.2</v>
      </c>
      <c r="AJ18" s="3">
        <v>1042.5999999999999</v>
      </c>
      <c r="AK18" s="5">
        <f t="shared" si="22"/>
        <v>-119.60000000000014</v>
      </c>
      <c r="AL18" s="3">
        <f t="shared" si="23"/>
        <v>1162.2</v>
      </c>
      <c r="AM18" s="3">
        <f t="shared" si="23"/>
        <v>1042.5999999999999</v>
      </c>
      <c r="AN18" s="3">
        <f t="shared" si="24"/>
        <v>-119.60000000000014</v>
      </c>
      <c r="AO18" s="19">
        <f t="shared" si="25"/>
        <v>-10.290827740492182</v>
      </c>
      <c r="AP18" s="3" t="s">
        <v>22</v>
      </c>
      <c r="AQ18" s="5"/>
      <c r="AR18" s="5"/>
      <c r="AS18" s="5">
        <v>11559</v>
      </c>
      <c r="AT18" s="5">
        <v>11320</v>
      </c>
      <c r="AU18" s="3">
        <f t="shared" si="26"/>
        <v>11559</v>
      </c>
      <c r="AV18" s="5">
        <f t="shared" si="26"/>
        <v>11320</v>
      </c>
      <c r="AW18" s="22">
        <f t="shared" si="27"/>
        <v>-2.0676529111514838E-2</v>
      </c>
      <c r="AX18" s="3" t="s">
        <v>22</v>
      </c>
      <c r="AY18" s="7">
        <f t="shared" si="28"/>
        <v>0</v>
      </c>
      <c r="AZ18" s="1"/>
      <c r="BA18" s="1"/>
      <c r="BB18" s="5"/>
      <c r="BC18" s="7">
        <f t="shared" si="29"/>
        <v>9034.6</v>
      </c>
      <c r="BD18" s="25">
        <v>2115</v>
      </c>
      <c r="BE18" s="25">
        <v>6919.6</v>
      </c>
      <c r="BF18" s="5"/>
      <c r="BG18" s="1">
        <f t="shared" si="30"/>
        <v>9034.6</v>
      </c>
      <c r="BH18" s="1">
        <f t="shared" si="31"/>
        <v>2115</v>
      </c>
      <c r="BI18" s="1">
        <f t="shared" si="32"/>
        <v>6919.6</v>
      </c>
      <c r="BJ18" s="1">
        <f t="shared" si="33"/>
        <v>0</v>
      </c>
      <c r="BK18" s="7">
        <f t="shared" si="34"/>
        <v>0</v>
      </c>
      <c r="BL18" s="1"/>
      <c r="BM18" s="1"/>
      <c r="BN18" s="5"/>
      <c r="BO18" s="7">
        <f t="shared" si="35"/>
        <v>9674</v>
      </c>
      <c r="BP18" s="25">
        <v>2314</v>
      </c>
      <c r="BQ18" s="25">
        <v>7060</v>
      </c>
      <c r="BR18" s="5">
        <v>300</v>
      </c>
      <c r="BS18" s="1">
        <f t="shared" si="36"/>
        <v>9674</v>
      </c>
      <c r="BT18" s="1">
        <f t="shared" si="36"/>
        <v>2314</v>
      </c>
      <c r="BU18" s="1">
        <f t="shared" si="36"/>
        <v>7060</v>
      </c>
      <c r="BV18" s="5">
        <f t="shared" si="36"/>
        <v>300</v>
      </c>
    </row>
    <row r="19" spans="1:74" ht="15.6">
      <c r="A19" s="48">
        <v>13</v>
      </c>
      <c r="B19" s="49" t="s">
        <v>23</v>
      </c>
      <c r="C19" s="50">
        <f t="shared" si="0"/>
        <v>13084.9</v>
      </c>
      <c r="D19" s="50">
        <f t="shared" si="1"/>
        <v>13674.5</v>
      </c>
      <c r="E19" s="51">
        <f t="shared" si="2"/>
        <v>4.5059572484314012E-2</v>
      </c>
      <c r="F19" s="49">
        <f t="shared" si="3"/>
        <v>119496</v>
      </c>
      <c r="G19" s="52">
        <f t="shared" si="4"/>
        <v>129788.8</v>
      </c>
      <c r="H19" s="53">
        <f t="shared" si="5"/>
        <v>8.6135100756510707E-2</v>
      </c>
      <c r="I19" s="54">
        <f t="shared" si="6"/>
        <v>131207</v>
      </c>
      <c r="J19" s="51">
        <f t="shared" si="7"/>
        <v>4.0994922246905742E-2</v>
      </c>
      <c r="K19" s="55">
        <f t="shared" si="8"/>
        <v>94313.1</v>
      </c>
      <c r="L19" s="56">
        <f t="shared" si="9"/>
        <v>-0.12381480593753658</v>
      </c>
      <c r="M19" s="57">
        <f t="shared" si="10"/>
        <v>43416.5</v>
      </c>
      <c r="N19" s="58">
        <f t="shared" si="11"/>
        <v>5.9919504887864915E-3</v>
      </c>
      <c r="O19" s="57">
        <f t="shared" si="12"/>
        <v>46024.6</v>
      </c>
      <c r="P19" s="56">
        <f t="shared" si="13"/>
        <v>-0.16102453420734586</v>
      </c>
      <c r="Q19" s="57">
        <f t="shared" si="14"/>
        <v>4872</v>
      </c>
      <c r="R19" s="51">
        <f t="shared" si="15"/>
        <v>-0.49379714481640796</v>
      </c>
      <c r="S19" s="56">
        <f t="shared" si="16"/>
        <v>0.71881149633784791</v>
      </c>
      <c r="T19" s="59">
        <f t="shared" si="17"/>
        <v>0.33090079035417319</v>
      </c>
      <c r="U19" s="84"/>
      <c r="V19" s="3" t="s">
        <v>23</v>
      </c>
      <c r="W19" s="12"/>
      <c r="X19" s="12">
        <v>119496</v>
      </c>
      <c r="Y19" s="10">
        <f t="shared" si="18"/>
        <v>119496</v>
      </c>
      <c r="Z19" s="52"/>
      <c r="AA19" s="12">
        <v>129788.8</v>
      </c>
      <c r="AB19" s="10">
        <f t="shared" si="19"/>
        <v>129788.8</v>
      </c>
      <c r="AC19" s="12">
        <f t="shared" si="20"/>
        <v>10292.800000000003</v>
      </c>
      <c r="AD19" s="8">
        <f t="shared" si="37"/>
        <v>8.6135100756510707E-2</v>
      </c>
      <c r="AF19" s="3"/>
      <c r="AG19" s="3"/>
      <c r="AH19" s="1">
        <f t="shared" si="21"/>
        <v>0</v>
      </c>
      <c r="AI19" s="3">
        <v>13084.9</v>
      </c>
      <c r="AJ19" s="3">
        <v>13674.5</v>
      </c>
      <c r="AK19" s="5">
        <f t="shared" si="22"/>
        <v>589.60000000000036</v>
      </c>
      <c r="AL19" s="3">
        <f t="shared" si="23"/>
        <v>13084.9</v>
      </c>
      <c r="AM19" s="3">
        <f t="shared" si="23"/>
        <v>13674.5</v>
      </c>
      <c r="AN19" s="3">
        <f t="shared" si="24"/>
        <v>589.60000000000036</v>
      </c>
      <c r="AO19" s="19">
        <f t="shared" si="25"/>
        <v>4.5059572484314012</v>
      </c>
      <c r="AP19" s="3" t="s">
        <v>23</v>
      </c>
      <c r="AQ19" s="5"/>
      <c r="AR19" s="5"/>
      <c r="AS19" s="5">
        <v>126040</v>
      </c>
      <c r="AT19" s="5">
        <v>131207</v>
      </c>
      <c r="AU19" s="3">
        <f t="shared" si="26"/>
        <v>126040</v>
      </c>
      <c r="AV19" s="5">
        <f t="shared" si="26"/>
        <v>131207</v>
      </c>
      <c r="AW19" s="22">
        <f t="shared" si="27"/>
        <v>4.0994922246905742E-2</v>
      </c>
      <c r="AX19" s="3" t="s">
        <v>23</v>
      </c>
      <c r="AY19" s="7">
        <f t="shared" si="28"/>
        <v>0</v>
      </c>
      <c r="AZ19" s="1"/>
      <c r="BA19" s="1"/>
      <c r="BB19" s="5"/>
      <c r="BC19" s="7">
        <f t="shared" si="29"/>
        <v>94313.1</v>
      </c>
      <c r="BD19" s="25">
        <v>43416.5</v>
      </c>
      <c r="BE19" s="25">
        <v>46024.6</v>
      </c>
      <c r="BF19" s="5">
        <v>4872</v>
      </c>
      <c r="BG19" s="1">
        <f t="shared" si="30"/>
        <v>94313.1</v>
      </c>
      <c r="BH19" s="1">
        <f t="shared" si="31"/>
        <v>43416.5</v>
      </c>
      <c r="BI19" s="1">
        <f t="shared" si="32"/>
        <v>46024.6</v>
      </c>
      <c r="BJ19" s="1">
        <f t="shared" si="33"/>
        <v>4872</v>
      </c>
      <c r="BK19" s="7">
        <f t="shared" si="34"/>
        <v>0</v>
      </c>
      <c r="BL19" s="1"/>
      <c r="BM19" s="1"/>
      <c r="BN19" s="5"/>
      <c r="BO19" s="7">
        <f t="shared" si="35"/>
        <v>107640.6</v>
      </c>
      <c r="BP19" s="25">
        <v>43157.9</v>
      </c>
      <c r="BQ19" s="25">
        <v>54858.1</v>
      </c>
      <c r="BR19" s="5">
        <v>9624.6</v>
      </c>
      <c r="BS19" s="1">
        <f t="shared" si="36"/>
        <v>107640.6</v>
      </c>
      <c r="BT19" s="1">
        <f t="shared" si="36"/>
        <v>43157.9</v>
      </c>
      <c r="BU19" s="1">
        <f t="shared" si="36"/>
        <v>54858.1</v>
      </c>
      <c r="BV19" s="5">
        <f t="shared" si="36"/>
        <v>9624.6</v>
      </c>
    </row>
    <row r="20" spans="1:74" ht="15.6">
      <c r="A20" s="60">
        <v>14</v>
      </c>
      <c r="B20" s="61" t="s">
        <v>24</v>
      </c>
      <c r="C20" s="62">
        <f t="shared" si="0"/>
        <v>868.7</v>
      </c>
      <c r="D20" s="62">
        <f t="shared" si="1"/>
        <v>856</v>
      </c>
      <c r="E20" s="63">
        <f t="shared" si="2"/>
        <v>-1.4619546448716525E-2</v>
      </c>
      <c r="F20" s="61">
        <f t="shared" si="3"/>
        <v>8226</v>
      </c>
      <c r="G20" s="64">
        <f t="shared" si="4"/>
        <v>8144</v>
      </c>
      <c r="H20" s="65">
        <f t="shared" si="5"/>
        <v>-9.9683929005592031E-3</v>
      </c>
      <c r="I20" s="42">
        <f t="shared" si="6"/>
        <v>9222</v>
      </c>
      <c r="J20" s="63">
        <f t="shared" si="7"/>
        <v>5.6962750716332375E-2</v>
      </c>
      <c r="K20" s="66">
        <f t="shared" si="8"/>
        <v>7890</v>
      </c>
      <c r="L20" s="67">
        <f t="shared" si="9"/>
        <v>0.16612474135382796</v>
      </c>
      <c r="M20" s="68">
        <f t="shared" si="10"/>
        <v>3485</v>
      </c>
      <c r="N20" s="46">
        <f t="shared" si="11"/>
        <v>9.852216748768473E-3</v>
      </c>
      <c r="O20" s="68">
        <f t="shared" si="12"/>
        <v>4155</v>
      </c>
      <c r="P20" s="67">
        <f t="shared" si="13"/>
        <v>0.25339366515837103</v>
      </c>
      <c r="Q20" s="68">
        <f t="shared" si="14"/>
        <v>250</v>
      </c>
      <c r="R20" s="51"/>
      <c r="S20" s="67">
        <f t="shared" si="16"/>
        <v>0.85556278464541313</v>
      </c>
      <c r="T20" s="69">
        <f t="shared" si="17"/>
        <v>0.37790067230535673</v>
      </c>
      <c r="U20" s="84"/>
      <c r="V20" s="3" t="s">
        <v>24</v>
      </c>
      <c r="W20" s="12"/>
      <c r="X20" s="12">
        <v>8226</v>
      </c>
      <c r="Y20" s="10">
        <f t="shared" si="18"/>
        <v>8226</v>
      </c>
      <c r="Z20" s="64"/>
      <c r="AA20" s="12">
        <v>8144</v>
      </c>
      <c r="AB20" s="10">
        <f t="shared" si="19"/>
        <v>8144</v>
      </c>
      <c r="AC20" s="12">
        <f t="shared" si="20"/>
        <v>-82</v>
      </c>
      <c r="AD20" s="8">
        <f t="shared" si="37"/>
        <v>-9.9683929005592031E-3</v>
      </c>
      <c r="AF20" s="3"/>
      <c r="AG20" s="3"/>
      <c r="AH20" s="1">
        <f t="shared" si="21"/>
        <v>0</v>
      </c>
      <c r="AI20" s="3">
        <v>868.7</v>
      </c>
      <c r="AJ20" s="3">
        <v>856</v>
      </c>
      <c r="AK20" s="5">
        <f t="shared" si="22"/>
        <v>-12.700000000000045</v>
      </c>
      <c r="AL20" s="3">
        <f t="shared" si="23"/>
        <v>868.7</v>
      </c>
      <c r="AM20" s="3">
        <f t="shared" si="23"/>
        <v>856</v>
      </c>
      <c r="AN20" s="3">
        <f t="shared" si="24"/>
        <v>-12.700000000000045</v>
      </c>
      <c r="AO20" s="19">
        <f t="shared" si="25"/>
        <v>-1.4619546448716525</v>
      </c>
      <c r="AP20" s="3" t="s">
        <v>24</v>
      </c>
      <c r="AQ20" s="5"/>
      <c r="AR20" s="5"/>
      <c r="AS20" s="5">
        <v>8725</v>
      </c>
      <c r="AT20" s="5">
        <v>9222</v>
      </c>
      <c r="AU20" s="3">
        <f t="shared" si="26"/>
        <v>8725</v>
      </c>
      <c r="AV20" s="5">
        <f t="shared" si="26"/>
        <v>9222</v>
      </c>
      <c r="AW20" s="22">
        <f t="shared" si="27"/>
        <v>5.6962750716332375E-2</v>
      </c>
      <c r="AX20" s="3" t="s">
        <v>24</v>
      </c>
      <c r="AY20" s="7">
        <f t="shared" si="28"/>
        <v>0</v>
      </c>
      <c r="AZ20" s="1"/>
      <c r="BA20" s="1"/>
      <c r="BB20" s="5"/>
      <c r="BC20" s="7">
        <f t="shared" si="29"/>
        <v>7890</v>
      </c>
      <c r="BD20" s="25">
        <v>3485</v>
      </c>
      <c r="BE20" s="25">
        <v>4155</v>
      </c>
      <c r="BF20" s="5">
        <v>250</v>
      </c>
      <c r="BG20" s="1">
        <f t="shared" si="30"/>
        <v>7890</v>
      </c>
      <c r="BH20" s="1">
        <f t="shared" si="31"/>
        <v>3485</v>
      </c>
      <c r="BI20" s="1">
        <f t="shared" si="32"/>
        <v>4155</v>
      </c>
      <c r="BJ20" s="1">
        <f t="shared" si="33"/>
        <v>250</v>
      </c>
      <c r="BK20" s="7">
        <f t="shared" si="34"/>
        <v>0</v>
      </c>
      <c r="BL20" s="1"/>
      <c r="BM20" s="1"/>
      <c r="BN20" s="5"/>
      <c r="BO20" s="7">
        <f t="shared" si="35"/>
        <v>6766</v>
      </c>
      <c r="BP20" s="25">
        <v>3451</v>
      </c>
      <c r="BQ20" s="25">
        <v>3315</v>
      </c>
      <c r="BR20" s="5"/>
      <c r="BS20" s="1">
        <f t="shared" si="36"/>
        <v>6766</v>
      </c>
      <c r="BT20" s="1">
        <f t="shared" si="36"/>
        <v>3451</v>
      </c>
      <c r="BU20" s="1">
        <f t="shared" si="36"/>
        <v>3315</v>
      </c>
      <c r="BV20" s="5">
        <f t="shared" si="36"/>
        <v>0</v>
      </c>
    </row>
    <row r="21" spans="1:74" ht="15.6">
      <c r="A21" s="48">
        <v>15</v>
      </c>
      <c r="B21" s="49" t="s">
        <v>25</v>
      </c>
      <c r="C21" s="50">
        <f t="shared" si="0"/>
        <v>2185.3000000000002</v>
      </c>
      <c r="D21" s="50">
        <f t="shared" si="1"/>
        <v>2141.8000000000002</v>
      </c>
      <c r="E21" s="51">
        <f t="shared" si="2"/>
        <v>-1.990573376653091E-2</v>
      </c>
      <c r="F21" s="49">
        <f t="shared" si="3"/>
        <v>28730</v>
      </c>
      <c r="G21" s="52">
        <f t="shared" si="4"/>
        <v>15426.2</v>
      </c>
      <c r="H21" s="53">
        <f t="shared" si="5"/>
        <v>-0.46306300034806819</v>
      </c>
      <c r="I21" s="54">
        <f t="shared" si="6"/>
        <v>39065.800000000003</v>
      </c>
      <c r="J21" s="51">
        <f t="shared" si="7"/>
        <v>-8.2027229618907585E-2</v>
      </c>
      <c r="K21" s="55">
        <f t="shared" si="8"/>
        <v>34178.5</v>
      </c>
      <c r="L21" s="56">
        <f t="shared" si="9"/>
        <v>-0.14574252179476924</v>
      </c>
      <c r="M21" s="57">
        <f t="shared" si="10"/>
        <v>3848.6</v>
      </c>
      <c r="N21" s="58">
        <f t="shared" si="11"/>
        <v>-0.1121210723019426</v>
      </c>
      <c r="O21" s="57">
        <f t="shared" si="12"/>
        <v>5342.9</v>
      </c>
      <c r="P21" s="56">
        <f t="shared" si="13"/>
        <v>-0.62319014337802292</v>
      </c>
      <c r="Q21" s="57">
        <f t="shared" si="14"/>
        <v>24987</v>
      </c>
      <c r="R21" s="51">
        <f t="shared" si="15"/>
        <v>0.16241853021767141</v>
      </c>
      <c r="S21" s="56">
        <f t="shared" si="16"/>
        <v>0.87489568881220903</v>
      </c>
      <c r="T21" s="59">
        <f t="shared" si="17"/>
        <v>9.851583738205795E-2</v>
      </c>
      <c r="U21" s="84"/>
      <c r="V21" s="3" t="s">
        <v>25</v>
      </c>
      <c r="W21" s="12">
        <v>13049.3</v>
      </c>
      <c r="X21" s="12">
        <v>15680.7</v>
      </c>
      <c r="Y21" s="10">
        <f t="shared" si="18"/>
        <v>28730</v>
      </c>
      <c r="Z21" s="52">
        <v>8877.9</v>
      </c>
      <c r="AA21" s="12">
        <v>6548.3</v>
      </c>
      <c r="AB21" s="10">
        <f t="shared" si="19"/>
        <v>15426.2</v>
      </c>
      <c r="AC21" s="12">
        <f t="shared" si="20"/>
        <v>-13303.8</v>
      </c>
      <c r="AD21" s="8">
        <f t="shared" si="37"/>
        <v>-0.46306300034806819</v>
      </c>
      <c r="AF21" s="3">
        <v>979.1</v>
      </c>
      <c r="AG21" s="3">
        <v>1040.8</v>
      </c>
      <c r="AH21" s="1">
        <f t="shared" si="21"/>
        <v>61.699999999999932</v>
      </c>
      <c r="AI21" s="3">
        <v>1206.2</v>
      </c>
      <c r="AJ21" s="3">
        <v>1101</v>
      </c>
      <c r="AK21" s="5">
        <f t="shared" si="22"/>
        <v>-105.20000000000005</v>
      </c>
      <c r="AL21" s="3">
        <f t="shared" si="23"/>
        <v>2185.3000000000002</v>
      </c>
      <c r="AM21" s="3">
        <f t="shared" si="23"/>
        <v>2141.8000000000002</v>
      </c>
      <c r="AN21" s="3">
        <f t="shared" si="24"/>
        <v>-43.5</v>
      </c>
      <c r="AO21" s="19">
        <f t="shared" si="25"/>
        <v>-1.9905733766530911</v>
      </c>
      <c r="AP21" s="3" t="s">
        <v>25</v>
      </c>
      <c r="AQ21" s="5">
        <v>19320.7</v>
      </c>
      <c r="AR21" s="5">
        <v>20001.8</v>
      </c>
      <c r="AS21" s="5">
        <v>23235.9</v>
      </c>
      <c r="AT21" s="5">
        <v>19064</v>
      </c>
      <c r="AU21" s="3">
        <f t="shared" si="26"/>
        <v>42556.600000000006</v>
      </c>
      <c r="AV21" s="5">
        <f t="shared" si="26"/>
        <v>39065.800000000003</v>
      </c>
      <c r="AW21" s="22">
        <f t="shared" si="27"/>
        <v>-8.2027229618907585E-2</v>
      </c>
      <c r="AX21" s="3" t="s">
        <v>25</v>
      </c>
      <c r="AY21" s="7">
        <f t="shared" si="28"/>
        <v>17497.5</v>
      </c>
      <c r="AZ21" s="1">
        <v>1971.5</v>
      </c>
      <c r="BA21" s="1">
        <v>2736</v>
      </c>
      <c r="BB21" s="5">
        <v>12790</v>
      </c>
      <c r="BC21" s="7">
        <f t="shared" si="29"/>
        <v>16681</v>
      </c>
      <c r="BD21" s="25">
        <v>1877.1</v>
      </c>
      <c r="BE21" s="25">
        <v>2606.9</v>
      </c>
      <c r="BF21" s="5">
        <v>12197</v>
      </c>
      <c r="BG21" s="1">
        <f t="shared" si="30"/>
        <v>34178.5</v>
      </c>
      <c r="BH21" s="1">
        <f t="shared" si="31"/>
        <v>3848.6</v>
      </c>
      <c r="BI21" s="1">
        <f t="shared" si="32"/>
        <v>5342.9</v>
      </c>
      <c r="BJ21" s="1">
        <f t="shared" si="33"/>
        <v>24987</v>
      </c>
      <c r="BK21" s="7">
        <f t="shared" si="34"/>
        <v>18165.3</v>
      </c>
      <c r="BL21" s="1">
        <v>1968.9</v>
      </c>
      <c r="BM21" s="1">
        <v>6437.4</v>
      </c>
      <c r="BN21" s="5">
        <v>9759</v>
      </c>
      <c r="BO21" s="7">
        <f t="shared" si="35"/>
        <v>21844.3</v>
      </c>
      <c r="BP21" s="25">
        <v>2365.6999999999998</v>
      </c>
      <c r="BQ21" s="25">
        <v>7741.9</v>
      </c>
      <c r="BR21" s="5">
        <v>11736.7</v>
      </c>
      <c r="BS21" s="1">
        <f t="shared" si="36"/>
        <v>40009.599999999999</v>
      </c>
      <c r="BT21" s="1">
        <f t="shared" si="36"/>
        <v>4334.6000000000004</v>
      </c>
      <c r="BU21" s="1">
        <f t="shared" si="36"/>
        <v>14179.3</v>
      </c>
      <c r="BV21" s="5">
        <f t="shared" si="36"/>
        <v>21495.7</v>
      </c>
    </row>
    <row r="22" spans="1:74" ht="15.6">
      <c r="A22" s="48">
        <v>17</v>
      </c>
      <c r="B22" s="49" t="s">
        <v>26</v>
      </c>
      <c r="C22" s="50">
        <f t="shared" si="0"/>
        <v>940.8</v>
      </c>
      <c r="D22" s="50">
        <f t="shared" si="1"/>
        <v>887.2</v>
      </c>
      <c r="E22" s="51">
        <f t="shared" si="2"/>
        <v>-5.6972789115646162E-2</v>
      </c>
      <c r="F22" s="49">
        <f t="shared" si="3"/>
        <v>10076.799999999999</v>
      </c>
      <c r="G22" s="52">
        <f t="shared" si="4"/>
        <v>7912</v>
      </c>
      <c r="H22" s="53">
        <f t="shared" si="5"/>
        <v>-0.214830104795173</v>
      </c>
      <c r="I22" s="54">
        <f t="shared" si="6"/>
        <v>8252.7000000000007</v>
      </c>
      <c r="J22" s="51">
        <f t="shared" si="7"/>
        <v>-7.8867768687285678E-2</v>
      </c>
      <c r="K22" s="55">
        <f t="shared" si="8"/>
        <v>6404.9</v>
      </c>
      <c r="L22" s="56">
        <f t="shared" si="9"/>
        <v>-0.16833521613234126</v>
      </c>
      <c r="M22" s="57">
        <f t="shared" si="10"/>
        <v>2440.1999999999998</v>
      </c>
      <c r="N22" s="58">
        <f t="shared" si="11"/>
        <v>-0.12603416783066512</v>
      </c>
      <c r="O22" s="57">
        <f t="shared" si="12"/>
        <v>3797.7</v>
      </c>
      <c r="P22" s="56">
        <f t="shared" si="13"/>
        <v>-0.2264116352969934</v>
      </c>
      <c r="Q22" s="57">
        <f t="shared" si="14"/>
        <v>167</v>
      </c>
      <c r="R22" s="51"/>
      <c r="S22" s="56">
        <f t="shared" si="16"/>
        <v>0.77609751959964601</v>
      </c>
      <c r="T22" s="59">
        <f t="shared" si="17"/>
        <v>0.29568504852957211</v>
      </c>
      <c r="U22" s="84"/>
      <c r="V22" s="3" t="s">
        <v>26</v>
      </c>
      <c r="W22" s="12"/>
      <c r="X22" s="12">
        <v>10076.799999999999</v>
      </c>
      <c r="Y22" s="10">
        <f t="shared" si="18"/>
        <v>10076.799999999999</v>
      </c>
      <c r="Z22" s="52"/>
      <c r="AA22" s="12">
        <v>7912</v>
      </c>
      <c r="AB22" s="10">
        <f t="shared" si="19"/>
        <v>7912</v>
      </c>
      <c r="AC22" s="12">
        <f t="shared" si="20"/>
        <v>-2164.7999999999993</v>
      </c>
      <c r="AD22" s="8">
        <f t="shared" si="37"/>
        <v>-0.214830104795173</v>
      </c>
      <c r="AF22" s="3"/>
      <c r="AG22" s="3"/>
      <c r="AH22" s="1">
        <f t="shared" si="21"/>
        <v>0</v>
      </c>
      <c r="AI22" s="3">
        <v>940.8</v>
      </c>
      <c r="AJ22" s="3">
        <v>887.2</v>
      </c>
      <c r="AK22" s="5">
        <f t="shared" si="22"/>
        <v>-53.599999999999909</v>
      </c>
      <c r="AL22" s="3">
        <f t="shared" si="23"/>
        <v>940.8</v>
      </c>
      <c r="AM22" s="3">
        <f t="shared" si="23"/>
        <v>887.2</v>
      </c>
      <c r="AN22" s="3">
        <f t="shared" si="24"/>
        <v>-53.599999999999909</v>
      </c>
      <c r="AO22" s="19">
        <f t="shared" si="25"/>
        <v>-5.6972789115646165</v>
      </c>
      <c r="AP22" s="3" t="s">
        <v>26</v>
      </c>
      <c r="AQ22" s="5"/>
      <c r="AR22" s="5"/>
      <c r="AS22" s="5">
        <v>8959.2999999999993</v>
      </c>
      <c r="AT22" s="5">
        <v>8252.7000000000007</v>
      </c>
      <c r="AU22" s="3">
        <f t="shared" si="26"/>
        <v>8959.2999999999993</v>
      </c>
      <c r="AV22" s="5">
        <f t="shared" si="26"/>
        <v>8252.7000000000007</v>
      </c>
      <c r="AW22" s="22">
        <f t="shared" si="27"/>
        <v>-7.8867768687285678E-2</v>
      </c>
      <c r="AX22" s="3" t="s">
        <v>26</v>
      </c>
      <c r="AY22" s="7">
        <f t="shared" si="28"/>
        <v>0</v>
      </c>
      <c r="AZ22" s="1"/>
      <c r="BA22" s="1"/>
      <c r="BB22" s="5"/>
      <c r="BC22" s="7">
        <f t="shared" si="29"/>
        <v>6404.9</v>
      </c>
      <c r="BD22" s="25">
        <v>2440.1999999999998</v>
      </c>
      <c r="BE22" s="25">
        <v>3797.7</v>
      </c>
      <c r="BF22" s="5">
        <v>167</v>
      </c>
      <c r="BG22" s="1">
        <f t="shared" si="30"/>
        <v>6404.9</v>
      </c>
      <c r="BH22" s="1">
        <f t="shared" si="31"/>
        <v>2440.1999999999998</v>
      </c>
      <c r="BI22" s="1">
        <f t="shared" si="32"/>
        <v>3797.7</v>
      </c>
      <c r="BJ22" s="1">
        <f t="shared" si="33"/>
        <v>167</v>
      </c>
      <c r="BK22" s="7">
        <f t="shared" si="34"/>
        <v>0</v>
      </c>
      <c r="BL22" s="1"/>
      <c r="BM22" s="1"/>
      <c r="BN22" s="5"/>
      <c r="BO22" s="7">
        <f t="shared" si="35"/>
        <v>7701.2999999999993</v>
      </c>
      <c r="BP22" s="25">
        <v>2792.1</v>
      </c>
      <c r="BQ22" s="25">
        <v>4909.2</v>
      </c>
      <c r="BR22" s="5"/>
      <c r="BS22" s="1">
        <f t="shared" si="36"/>
        <v>7701.2999999999993</v>
      </c>
      <c r="BT22" s="1">
        <f t="shared" si="36"/>
        <v>2792.1</v>
      </c>
      <c r="BU22" s="1">
        <f t="shared" si="36"/>
        <v>4909.2</v>
      </c>
      <c r="BV22" s="5">
        <f t="shared" si="36"/>
        <v>0</v>
      </c>
    </row>
    <row r="23" spans="1:74" ht="15.6">
      <c r="A23" s="60">
        <v>18</v>
      </c>
      <c r="B23" s="61" t="s">
        <v>27</v>
      </c>
      <c r="C23" s="62">
        <f t="shared" si="0"/>
        <v>454.5</v>
      </c>
      <c r="D23" s="62">
        <f t="shared" si="1"/>
        <v>370.1</v>
      </c>
      <c r="E23" s="63">
        <f t="shared" si="2"/>
        <v>-0.18569856985698566</v>
      </c>
      <c r="F23" s="61">
        <f t="shared" si="3"/>
        <v>9437.4</v>
      </c>
      <c r="G23" s="64">
        <f t="shared" si="4"/>
        <v>7708.9</v>
      </c>
      <c r="H23" s="65">
        <f t="shared" si="5"/>
        <v>-0.18315425858817047</v>
      </c>
      <c r="I23" s="42">
        <f t="shared" si="6"/>
        <v>5517.8</v>
      </c>
      <c r="J23" s="63">
        <f t="shared" si="7"/>
        <v>-0.26271061879501323</v>
      </c>
      <c r="K23" s="66">
        <f t="shared" si="8"/>
        <v>3365.6</v>
      </c>
      <c r="L23" s="67">
        <f t="shared" si="9"/>
        <v>-0.30278422273781913</v>
      </c>
      <c r="M23" s="68">
        <f t="shared" si="10"/>
        <v>1111.5</v>
      </c>
      <c r="N23" s="46">
        <f t="shared" si="11"/>
        <v>-0.2071474427562594</v>
      </c>
      <c r="O23" s="68">
        <f t="shared" si="12"/>
        <v>2154.1</v>
      </c>
      <c r="P23" s="67">
        <f t="shared" si="13"/>
        <v>-0.34452119404801756</v>
      </c>
      <c r="Q23" s="68">
        <f t="shared" si="14"/>
        <v>100</v>
      </c>
      <c r="R23" s="51">
        <f t="shared" si="15"/>
        <v>-0.2805755395683453</v>
      </c>
      <c r="S23" s="67">
        <f t="shared" si="16"/>
        <v>0.60995324223422376</v>
      </c>
      <c r="T23" s="69">
        <f t="shared" si="17"/>
        <v>0.20143897930334553</v>
      </c>
      <c r="U23" s="84"/>
      <c r="V23" s="3" t="s">
        <v>27</v>
      </c>
      <c r="W23" s="12"/>
      <c r="X23" s="12">
        <v>9437.4</v>
      </c>
      <c r="Y23" s="10">
        <f t="shared" si="18"/>
        <v>9437.4</v>
      </c>
      <c r="Z23" s="64"/>
      <c r="AA23" s="12">
        <v>7708.9</v>
      </c>
      <c r="AB23" s="10">
        <f t="shared" si="19"/>
        <v>7708.9</v>
      </c>
      <c r="AC23" s="12">
        <f t="shared" si="20"/>
        <v>-1728.5</v>
      </c>
      <c r="AD23" s="8">
        <f t="shared" si="37"/>
        <v>-0.18315425858817047</v>
      </c>
      <c r="AF23" s="3"/>
      <c r="AG23" s="3"/>
      <c r="AH23" s="1">
        <f t="shared" si="21"/>
        <v>0</v>
      </c>
      <c r="AI23" s="3">
        <v>454.5</v>
      </c>
      <c r="AJ23" s="3">
        <v>370.1</v>
      </c>
      <c r="AK23" s="5">
        <f t="shared" si="22"/>
        <v>-84.399999999999977</v>
      </c>
      <c r="AL23" s="3">
        <f t="shared" si="23"/>
        <v>454.5</v>
      </c>
      <c r="AM23" s="3">
        <f t="shared" si="23"/>
        <v>370.1</v>
      </c>
      <c r="AN23" s="3">
        <f t="shared" si="24"/>
        <v>-84.399999999999977</v>
      </c>
      <c r="AO23" s="19">
        <f t="shared" si="25"/>
        <v>-18.569856985698564</v>
      </c>
      <c r="AP23" s="3" t="s">
        <v>27</v>
      </c>
      <c r="AQ23" s="5"/>
      <c r="AR23" s="5"/>
      <c r="AS23" s="5">
        <v>7483.9</v>
      </c>
      <c r="AT23" s="5">
        <v>5517.8</v>
      </c>
      <c r="AU23" s="3">
        <f t="shared" si="26"/>
        <v>7483.9</v>
      </c>
      <c r="AV23" s="5">
        <f t="shared" si="26"/>
        <v>5517.8</v>
      </c>
      <c r="AW23" s="22">
        <f t="shared" si="27"/>
        <v>-0.26271061879501323</v>
      </c>
      <c r="AX23" s="3" t="s">
        <v>27</v>
      </c>
      <c r="AY23" s="7">
        <f t="shared" si="28"/>
        <v>0</v>
      </c>
      <c r="AZ23" s="1"/>
      <c r="BA23" s="1"/>
      <c r="BB23" s="5"/>
      <c r="BC23" s="7">
        <f t="shared" si="29"/>
        <v>3365.6</v>
      </c>
      <c r="BD23" s="25">
        <v>1111.5</v>
      </c>
      <c r="BE23" s="25">
        <v>2154.1</v>
      </c>
      <c r="BF23" s="5">
        <v>100</v>
      </c>
      <c r="BG23" s="1">
        <f t="shared" si="30"/>
        <v>3365.6</v>
      </c>
      <c r="BH23" s="1">
        <f t="shared" si="31"/>
        <v>1111.5</v>
      </c>
      <c r="BI23" s="1">
        <f t="shared" si="32"/>
        <v>2154.1</v>
      </c>
      <c r="BJ23" s="1">
        <f t="shared" si="33"/>
        <v>100</v>
      </c>
      <c r="BK23" s="7">
        <f t="shared" si="34"/>
        <v>0</v>
      </c>
      <c r="BL23" s="1"/>
      <c r="BM23" s="1"/>
      <c r="BN23" s="5"/>
      <c r="BO23" s="7">
        <f t="shared" si="35"/>
        <v>4827.2000000000007</v>
      </c>
      <c r="BP23" s="25">
        <v>1401.9</v>
      </c>
      <c r="BQ23" s="25">
        <v>3286.3</v>
      </c>
      <c r="BR23" s="5">
        <v>139</v>
      </c>
      <c r="BS23" s="1">
        <f t="shared" si="36"/>
        <v>4827.2000000000007</v>
      </c>
      <c r="BT23" s="1">
        <f t="shared" si="36"/>
        <v>1401.9</v>
      </c>
      <c r="BU23" s="1">
        <f t="shared" si="36"/>
        <v>3286.3</v>
      </c>
      <c r="BV23" s="5">
        <f t="shared" si="36"/>
        <v>139</v>
      </c>
    </row>
    <row r="24" spans="1:74" ht="15.6">
      <c r="A24" s="48">
        <v>19</v>
      </c>
      <c r="B24" s="49" t="s">
        <v>28</v>
      </c>
      <c r="C24" s="50">
        <f t="shared" si="0"/>
        <v>1909.5</v>
      </c>
      <c r="D24" s="50">
        <f t="shared" si="1"/>
        <v>1981.4</v>
      </c>
      <c r="E24" s="51">
        <f t="shared" si="2"/>
        <v>3.7653836082744224E-2</v>
      </c>
      <c r="F24" s="49">
        <f t="shared" si="3"/>
        <v>29336.2</v>
      </c>
      <c r="G24" s="52">
        <f t="shared" si="4"/>
        <v>26231.200000000001</v>
      </c>
      <c r="H24" s="53">
        <f t="shared" si="5"/>
        <v>-0.10584192908420313</v>
      </c>
      <c r="I24" s="54">
        <f t="shared" si="6"/>
        <v>17846.2</v>
      </c>
      <c r="J24" s="51">
        <f t="shared" si="7"/>
        <v>-2.523459433477895E-2</v>
      </c>
      <c r="K24" s="55">
        <f t="shared" si="8"/>
        <v>14952.7</v>
      </c>
      <c r="L24" s="56">
        <f t="shared" si="9"/>
        <v>-2.0657449191451432E-2</v>
      </c>
      <c r="M24" s="57">
        <f t="shared" si="10"/>
        <v>6344.3</v>
      </c>
      <c r="N24" s="58">
        <f t="shared" si="11"/>
        <v>9.9265342897737224E-2</v>
      </c>
      <c r="O24" s="57">
        <f t="shared" si="12"/>
        <v>8608.4</v>
      </c>
      <c r="P24" s="56">
        <f t="shared" si="13"/>
        <v>-9.3537755220234511E-2</v>
      </c>
      <c r="Q24" s="57">
        <f t="shared" si="14"/>
        <v>0</v>
      </c>
      <c r="R24" s="51"/>
      <c r="S24" s="56">
        <f t="shared" si="16"/>
        <v>0.83786464345350831</v>
      </c>
      <c r="T24" s="59">
        <f t="shared" si="17"/>
        <v>0.35549864957245803</v>
      </c>
      <c r="U24" s="84"/>
      <c r="V24" s="3" t="s">
        <v>28</v>
      </c>
      <c r="W24" s="12"/>
      <c r="X24" s="12">
        <v>29336.2</v>
      </c>
      <c r="Y24" s="10">
        <f t="shared" si="18"/>
        <v>29336.2</v>
      </c>
      <c r="Z24" s="52"/>
      <c r="AA24" s="12">
        <v>26231.200000000001</v>
      </c>
      <c r="AB24" s="10">
        <f t="shared" si="19"/>
        <v>26231.200000000001</v>
      </c>
      <c r="AC24" s="12">
        <f t="shared" si="20"/>
        <v>-3105</v>
      </c>
      <c r="AD24" s="8">
        <f t="shared" si="37"/>
        <v>-0.10584192908420313</v>
      </c>
      <c r="AF24" s="3"/>
      <c r="AG24" s="3"/>
      <c r="AH24" s="1">
        <f t="shared" si="21"/>
        <v>0</v>
      </c>
      <c r="AI24" s="3">
        <v>1909.5</v>
      </c>
      <c r="AJ24" s="3">
        <v>1981.4</v>
      </c>
      <c r="AK24" s="5">
        <f t="shared" si="22"/>
        <v>71.900000000000091</v>
      </c>
      <c r="AL24" s="3">
        <f t="shared" si="23"/>
        <v>1909.5</v>
      </c>
      <c r="AM24" s="3">
        <f t="shared" si="23"/>
        <v>1981.4</v>
      </c>
      <c r="AN24" s="3">
        <f t="shared" si="24"/>
        <v>71.900000000000091</v>
      </c>
      <c r="AO24" s="19">
        <f t="shared" si="25"/>
        <v>3.7653836082744223</v>
      </c>
      <c r="AP24" s="3" t="s">
        <v>28</v>
      </c>
      <c r="AQ24" s="5"/>
      <c r="AR24" s="5"/>
      <c r="AS24" s="5">
        <v>18308.2</v>
      </c>
      <c r="AT24" s="5">
        <v>17846.2</v>
      </c>
      <c r="AU24" s="3">
        <f t="shared" si="26"/>
        <v>18308.2</v>
      </c>
      <c r="AV24" s="5">
        <f t="shared" si="26"/>
        <v>17846.2</v>
      </c>
      <c r="AW24" s="22">
        <f t="shared" si="27"/>
        <v>-2.523459433477895E-2</v>
      </c>
      <c r="AX24" s="3" t="s">
        <v>28</v>
      </c>
      <c r="AY24" s="7">
        <f t="shared" si="28"/>
        <v>0</v>
      </c>
      <c r="AZ24" s="1"/>
      <c r="BA24" s="1"/>
      <c r="BB24" s="5"/>
      <c r="BC24" s="7">
        <f t="shared" si="29"/>
        <v>14952.7</v>
      </c>
      <c r="BD24" s="1">
        <v>6344.3</v>
      </c>
      <c r="BE24" s="1">
        <v>8608.4</v>
      </c>
      <c r="BF24" s="5"/>
      <c r="BG24" s="1">
        <f t="shared" si="30"/>
        <v>14952.7</v>
      </c>
      <c r="BH24" s="1">
        <f t="shared" si="31"/>
        <v>6344.3</v>
      </c>
      <c r="BI24" s="1">
        <f t="shared" si="32"/>
        <v>8608.4</v>
      </c>
      <c r="BJ24" s="1">
        <f t="shared" si="33"/>
        <v>0</v>
      </c>
      <c r="BK24" s="7">
        <f t="shared" si="34"/>
        <v>0</v>
      </c>
      <c r="BL24" s="1"/>
      <c r="BM24" s="1"/>
      <c r="BN24" s="5"/>
      <c r="BO24" s="7">
        <f t="shared" si="35"/>
        <v>15268.1</v>
      </c>
      <c r="BP24" s="25">
        <v>5771.4</v>
      </c>
      <c r="BQ24" s="25">
        <v>9496.7000000000007</v>
      </c>
      <c r="BR24" s="5"/>
      <c r="BS24" s="1">
        <f t="shared" si="36"/>
        <v>15268.1</v>
      </c>
      <c r="BT24" s="1">
        <f t="shared" si="36"/>
        <v>5771.4</v>
      </c>
      <c r="BU24" s="1">
        <f t="shared" si="36"/>
        <v>9496.7000000000007</v>
      </c>
      <c r="BV24" s="5">
        <f t="shared" si="36"/>
        <v>0</v>
      </c>
    </row>
    <row r="25" spans="1:74" ht="15.6">
      <c r="A25" s="60">
        <v>20</v>
      </c>
      <c r="B25" s="61" t="s">
        <v>29</v>
      </c>
      <c r="C25" s="62">
        <f t="shared" si="0"/>
        <v>6233.3</v>
      </c>
      <c r="D25" s="62">
        <f t="shared" si="1"/>
        <v>6071.4</v>
      </c>
      <c r="E25" s="63">
        <f t="shared" si="2"/>
        <v>-2.5973400927277773E-2</v>
      </c>
      <c r="F25" s="61">
        <f t="shared" si="3"/>
        <v>59345.7</v>
      </c>
      <c r="G25" s="64">
        <f t="shared" si="4"/>
        <v>58839.7</v>
      </c>
      <c r="H25" s="65">
        <f t="shared" si="5"/>
        <v>-8.5263127741352796E-3</v>
      </c>
      <c r="I25" s="42">
        <f t="shared" si="6"/>
        <v>88875.7</v>
      </c>
      <c r="J25" s="63">
        <f t="shared" si="7"/>
        <v>0.12611787304459307</v>
      </c>
      <c r="K25" s="66">
        <f t="shared" si="8"/>
        <v>65058.899999999994</v>
      </c>
      <c r="L25" s="67">
        <f t="shared" si="9"/>
        <v>2.2331067384479014E-2</v>
      </c>
      <c r="M25" s="68">
        <f t="shared" si="10"/>
        <v>25505.200000000001</v>
      </c>
      <c r="N25" s="46">
        <f t="shared" si="11"/>
        <v>0.43906113352328835</v>
      </c>
      <c r="O25" s="68">
        <f t="shared" si="12"/>
        <v>35852.199999999997</v>
      </c>
      <c r="P25" s="67">
        <f t="shared" si="13"/>
        <v>-0.14640870823968616</v>
      </c>
      <c r="Q25" s="68">
        <f t="shared" si="14"/>
        <v>3701.5</v>
      </c>
      <c r="R25" s="63">
        <f t="shared" si="15"/>
        <v>-5.3978071408490258E-2</v>
      </c>
      <c r="S25" s="67">
        <f t="shared" si="16"/>
        <v>0.73202123865128488</v>
      </c>
      <c r="T25" s="69">
        <f t="shared" si="17"/>
        <v>0.28697608007588127</v>
      </c>
      <c r="U25" s="84"/>
      <c r="V25" s="3" t="s">
        <v>29</v>
      </c>
      <c r="W25" s="12">
        <v>36892.199999999997</v>
      </c>
      <c r="X25" s="12">
        <v>22453.5</v>
      </c>
      <c r="Y25" s="10">
        <f t="shared" si="18"/>
        <v>59345.7</v>
      </c>
      <c r="Z25" s="64">
        <v>35935.199999999997</v>
      </c>
      <c r="AA25" s="12">
        <v>22904.5</v>
      </c>
      <c r="AB25" s="10">
        <f t="shared" si="19"/>
        <v>58839.7</v>
      </c>
      <c r="AC25" s="12">
        <f t="shared" si="20"/>
        <v>-506</v>
      </c>
      <c r="AD25" s="8">
        <f t="shared" si="37"/>
        <v>-8.5263127741352796E-3</v>
      </c>
      <c r="AF25" s="3">
        <v>2828.4</v>
      </c>
      <c r="AG25" s="3">
        <v>2700.2</v>
      </c>
      <c r="AH25" s="1">
        <f t="shared" si="21"/>
        <v>-128.20000000000027</v>
      </c>
      <c r="AI25" s="3">
        <v>3404.9</v>
      </c>
      <c r="AJ25" s="3">
        <v>3371.2</v>
      </c>
      <c r="AK25" s="5">
        <f t="shared" si="22"/>
        <v>-33.700000000000273</v>
      </c>
      <c r="AL25" s="3">
        <f t="shared" si="23"/>
        <v>6233.3</v>
      </c>
      <c r="AM25" s="3">
        <f t="shared" si="23"/>
        <v>6071.4</v>
      </c>
      <c r="AN25" s="3">
        <f t="shared" si="24"/>
        <v>-161.90000000000055</v>
      </c>
      <c r="AO25" s="19">
        <f t="shared" si="25"/>
        <v>-2.5973400927277774</v>
      </c>
      <c r="AP25" s="3" t="s">
        <v>29</v>
      </c>
      <c r="AQ25" s="5">
        <v>44866.8</v>
      </c>
      <c r="AR25" s="5">
        <v>54262.5</v>
      </c>
      <c r="AS25" s="5">
        <v>34055.4</v>
      </c>
      <c r="AT25" s="5">
        <v>34613.199999999997</v>
      </c>
      <c r="AU25" s="3">
        <f t="shared" si="26"/>
        <v>78922.200000000012</v>
      </c>
      <c r="AV25" s="5">
        <f t="shared" si="26"/>
        <v>88875.7</v>
      </c>
      <c r="AW25" s="22">
        <f t="shared" si="27"/>
        <v>0.12611787304459307</v>
      </c>
      <c r="AX25" s="3" t="s">
        <v>29</v>
      </c>
      <c r="AY25" s="7">
        <f t="shared" si="28"/>
        <v>39277.1</v>
      </c>
      <c r="AZ25" s="1">
        <v>15398</v>
      </c>
      <c r="BA25" s="1">
        <v>21644.400000000001</v>
      </c>
      <c r="BB25" s="5">
        <v>2234.6999999999998</v>
      </c>
      <c r="BC25" s="7">
        <f t="shared" si="29"/>
        <v>25781.8</v>
      </c>
      <c r="BD25" s="25">
        <v>10107.200000000001</v>
      </c>
      <c r="BE25" s="25">
        <v>14207.8</v>
      </c>
      <c r="BF25" s="5">
        <v>1466.8</v>
      </c>
      <c r="BG25" s="1">
        <f t="shared" si="30"/>
        <v>65058.899999999994</v>
      </c>
      <c r="BH25" s="1">
        <f t="shared" si="31"/>
        <v>25505.200000000001</v>
      </c>
      <c r="BI25" s="1">
        <f t="shared" si="32"/>
        <v>35852.199999999997</v>
      </c>
      <c r="BJ25" s="1">
        <f t="shared" si="33"/>
        <v>3701.5</v>
      </c>
      <c r="BK25" s="7">
        <f t="shared" si="34"/>
        <v>39607.699999999997</v>
      </c>
      <c r="BL25" s="1">
        <v>11031</v>
      </c>
      <c r="BM25" s="1">
        <v>26141.5</v>
      </c>
      <c r="BN25" s="5">
        <v>2435.1999999999998</v>
      </c>
      <c r="BO25" s="7">
        <f t="shared" si="35"/>
        <v>24030.1</v>
      </c>
      <c r="BP25" s="25">
        <v>6692.5</v>
      </c>
      <c r="BQ25" s="25">
        <v>15860.1</v>
      </c>
      <c r="BR25" s="5">
        <v>1477.5</v>
      </c>
      <c r="BS25" s="1">
        <f t="shared" si="36"/>
        <v>63637.799999999996</v>
      </c>
      <c r="BT25" s="1">
        <f t="shared" si="36"/>
        <v>17723.5</v>
      </c>
      <c r="BU25" s="1">
        <f t="shared" si="36"/>
        <v>42001.599999999999</v>
      </c>
      <c r="BV25" s="5">
        <f t="shared" si="36"/>
        <v>3912.7</v>
      </c>
    </row>
    <row r="26" spans="1:74" ht="15.6">
      <c r="A26" s="48">
        <v>21</v>
      </c>
      <c r="B26" s="49" t="s">
        <v>30</v>
      </c>
      <c r="C26" s="50">
        <f t="shared" si="0"/>
        <v>2583.1999999999998</v>
      </c>
      <c r="D26" s="50">
        <f t="shared" si="1"/>
        <v>2867.1</v>
      </c>
      <c r="E26" s="51">
        <f t="shared" si="2"/>
        <v>0.10990244657788793</v>
      </c>
      <c r="F26" s="49">
        <f t="shared" si="3"/>
        <v>35934.699999999997</v>
      </c>
      <c r="G26" s="52">
        <f t="shared" si="4"/>
        <v>39677.100000000006</v>
      </c>
      <c r="H26" s="53">
        <f t="shared" si="5"/>
        <v>0.104144462038086</v>
      </c>
      <c r="I26" s="54">
        <f t="shared" si="6"/>
        <v>33662.5</v>
      </c>
      <c r="J26" s="51">
        <f t="shared" si="7"/>
        <v>5.7780836294962536E-2</v>
      </c>
      <c r="K26" s="55">
        <f t="shared" si="8"/>
        <v>29839</v>
      </c>
      <c r="L26" s="56">
        <f t="shared" si="9"/>
        <v>6.9754963333929776E-3</v>
      </c>
      <c r="M26" s="57">
        <f t="shared" si="10"/>
        <v>5828.9</v>
      </c>
      <c r="N26" s="58">
        <f t="shared" si="11"/>
        <v>0.12031751523188991</v>
      </c>
      <c r="O26" s="57">
        <f t="shared" si="12"/>
        <v>19999.599999999999</v>
      </c>
      <c r="P26" s="56">
        <f t="shared" si="13"/>
        <v>-3.2873294196156699E-2</v>
      </c>
      <c r="Q26" s="57">
        <f t="shared" si="14"/>
        <v>4010.5</v>
      </c>
      <c r="R26" s="51">
        <f t="shared" si="15"/>
        <v>6.9466666666666663E-2</v>
      </c>
      <c r="S26" s="56">
        <f t="shared" si="16"/>
        <v>0.88641663572224283</v>
      </c>
      <c r="T26" s="59">
        <f t="shared" si="17"/>
        <v>0.17315707389528406</v>
      </c>
      <c r="U26" s="84"/>
      <c r="V26" s="3" t="s">
        <v>30</v>
      </c>
      <c r="W26" s="12">
        <v>24812.799999999999</v>
      </c>
      <c r="X26" s="12">
        <v>11121.9</v>
      </c>
      <c r="Y26" s="10">
        <f t="shared" si="18"/>
        <v>35934.699999999997</v>
      </c>
      <c r="Z26" s="52">
        <v>26139.9</v>
      </c>
      <c r="AA26" s="12">
        <v>13537.2</v>
      </c>
      <c r="AB26" s="10">
        <f t="shared" si="19"/>
        <v>39677.100000000006</v>
      </c>
      <c r="AC26" s="12">
        <f t="shared" si="20"/>
        <v>3742.4000000000087</v>
      </c>
      <c r="AD26" s="8">
        <f t="shared" si="37"/>
        <v>0.104144462038086</v>
      </c>
      <c r="AF26" s="3">
        <v>1524.1</v>
      </c>
      <c r="AG26" s="3">
        <v>1581.3</v>
      </c>
      <c r="AH26" s="1">
        <f t="shared" si="21"/>
        <v>57.200000000000045</v>
      </c>
      <c r="AI26" s="3">
        <v>1059.0999999999999</v>
      </c>
      <c r="AJ26" s="3">
        <v>1285.8</v>
      </c>
      <c r="AK26" s="5">
        <f t="shared" si="22"/>
        <v>226.70000000000005</v>
      </c>
      <c r="AL26" s="3">
        <f t="shared" si="23"/>
        <v>2583.1999999999998</v>
      </c>
      <c r="AM26" s="3">
        <f t="shared" si="23"/>
        <v>2867.1</v>
      </c>
      <c r="AN26" s="3">
        <f t="shared" si="24"/>
        <v>283.90000000000009</v>
      </c>
      <c r="AO26" s="19">
        <f t="shared" si="25"/>
        <v>10.990244657788793</v>
      </c>
      <c r="AP26" s="3" t="s">
        <v>30</v>
      </c>
      <c r="AQ26" s="5">
        <v>21003.4</v>
      </c>
      <c r="AR26" s="5">
        <v>20680.3</v>
      </c>
      <c r="AS26" s="5">
        <v>10820.3</v>
      </c>
      <c r="AT26" s="5">
        <v>12982.2</v>
      </c>
      <c r="AU26" s="3">
        <f t="shared" si="26"/>
        <v>31823.7</v>
      </c>
      <c r="AV26" s="5">
        <f t="shared" si="26"/>
        <v>33662.5</v>
      </c>
      <c r="AW26" s="22">
        <f t="shared" si="27"/>
        <v>5.7780836294962536E-2</v>
      </c>
      <c r="AX26" s="3" t="s">
        <v>30</v>
      </c>
      <c r="AY26" s="7">
        <f t="shared" si="28"/>
        <v>18273.8</v>
      </c>
      <c r="AZ26" s="1">
        <v>3867.8</v>
      </c>
      <c r="BA26" s="1">
        <v>11999.7</v>
      </c>
      <c r="BB26" s="5">
        <v>2406.3000000000002</v>
      </c>
      <c r="BC26" s="7">
        <f t="shared" si="29"/>
        <v>11565.2</v>
      </c>
      <c r="BD26" s="25">
        <v>1961.1</v>
      </c>
      <c r="BE26" s="25">
        <v>7999.9</v>
      </c>
      <c r="BF26" s="5">
        <v>1604.2</v>
      </c>
      <c r="BG26" s="1">
        <f t="shared" si="30"/>
        <v>29839</v>
      </c>
      <c r="BH26" s="1">
        <f t="shared" si="31"/>
        <v>5828.9</v>
      </c>
      <c r="BI26" s="1">
        <f t="shared" si="32"/>
        <v>19999.599999999999</v>
      </c>
      <c r="BJ26" s="1">
        <f t="shared" si="33"/>
        <v>4010.5</v>
      </c>
      <c r="BK26" s="7">
        <f t="shared" si="34"/>
        <v>19753.5</v>
      </c>
      <c r="BL26" s="1">
        <v>3630.1</v>
      </c>
      <c r="BM26" s="1">
        <v>13648.4</v>
      </c>
      <c r="BN26" s="5">
        <v>2475</v>
      </c>
      <c r="BO26" s="7">
        <f t="shared" si="35"/>
        <v>9878.7999999999993</v>
      </c>
      <c r="BP26" s="25">
        <v>1572.8</v>
      </c>
      <c r="BQ26" s="25">
        <v>7031</v>
      </c>
      <c r="BR26" s="5">
        <v>1275</v>
      </c>
      <c r="BS26" s="1">
        <f t="shared" si="36"/>
        <v>29632.3</v>
      </c>
      <c r="BT26" s="1">
        <f t="shared" si="36"/>
        <v>5202.8999999999996</v>
      </c>
      <c r="BU26" s="1">
        <f t="shared" si="36"/>
        <v>20679.400000000001</v>
      </c>
      <c r="BV26" s="5">
        <f t="shared" si="36"/>
        <v>3750</v>
      </c>
    </row>
    <row r="27" spans="1:74" ht="15.6">
      <c r="A27" s="60">
        <v>22</v>
      </c>
      <c r="B27" s="61" t="s">
        <v>31</v>
      </c>
      <c r="C27" s="62">
        <f t="shared" si="0"/>
        <v>13572.599999999999</v>
      </c>
      <c r="D27" s="62">
        <f t="shared" si="1"/>
        <v>11694.2</v>
      </c>
      <c r="E27" s="63">
        <f t="shared" si="2"/>
        <v>-0.13839647525160972</v>
      </c>
      <c r="F27" s="61">
        <f t="shared" si="3"/>
        <v>115999.3</v>
      </c>
      <c r="G27" s="64">
        <f t="shared" si="4"/>
        <v>94094.299999999988</v>
      </c>
      <c r="H27" s="65">
        <f t="shared" si="5"/>
        <v>-0.18883734643226308</v>
      </c>
      <c r="I27" s="42">
        <f t="shared" si="6"/>
        <v>127060</v>
      </c>
      <c r="J27" s="63">
        <f t="shared" si="7"/>
        <v>3.5204784135441876E-2</v>
      </c>
      <c r="K27" s="66">
        <f t="shared" si="8"/>
        <v>164330.1</v>
      </c>
      <c r="L27" s="67">
        <f t="shared" si="9"/>
        <v>9.4449765099374888E-2</v>
      </c>
      <c r="M27" s="68">
        <f t="shared" si="10"/>
        <v>47062.100000000006</v>
      </c>
      <c r="N27" s="46">
        <f t="shared" si="11"/>
        <v>-0.21206758571270704</v>
      </c>
      <c r="O27" s="68">
        <f t="shared" si="12"/>
        <v>46021.3</v>
      </c>
      <c r="P27" s="67">
        <f t="shared" si="13"/>
        <v>-9.6203849175176687E-2</v>
      </c>
      <c r="Q27" s="68">
        <f t="shared" si="14"/>
        <v>71246.7</v>
      </c>
      <c r="R27" s="63">
        <f t="shared" si="15"/>
        <v>0.8037139240506328</v>
      </c>
      <c r="S27" s="67">
        <f t="shared" si="16"/>
        <v>1.2933267747520856</v>
      </c>
      <c r="T27" s="69">
        <f t="shared" si="17"/>
        <v>0.37039272784511257</v>
      </c>
      <c r="U27" s="84"/>
      <c r="V27" s="3" t="s">
        <v>31</v>
      </c>
      <c r="W27" s="12">
        <v>69225.3</v>
      </c>
      <c r="X27" s="12">
        <v>46774</v>
      </c>
      <c r="Y27" s="10">
        <f t="shared" si="18"/>
        <v>115999.3</v>
      </c>
      <c r="Z27" s="64">
        <v>56002.2</v>
      </c>
      <c r="AA27" s="12">
        <v>38092.1</v>
      </c>
      <c r="AB27" s="10">
        <f t="shared" si="19"/>
        <v>94094.299999999988</v>
      </c>
      <c r="AC27" s="12">
        <f t="shared" si="20"/>
        <v>-21905.000000000015</v>
      </c>
      <c r="AD27" s="8">
        <f t="shared" si="37"/>
        <v>-0.18883734643226308</v>
      </c>
      <c r="AF27" s="3">
        <v>7934.2</v>
      </c>
      <c r="AG27" s="3">
        <v>6915.2</v>
      </c>
      <c r="AH27" s="1">
        <f t="shared" si="21"/>
        <v>-1019</v>
      </c>
      <c r="AI27" s="3">
        <v>5638.4</v>
      </c>
      <c r="AJ27" s="3">
        <v>4779</v>
      </c>
      <c r="AK27" s="5">
        <f t="shared" si="22"/>
        <v>-859.39999999999964</v>
      </c>
      <c r="AL27" s="3">
        <f t="shared" si="23"/>
        <v>13572.599999999999</v>
      </c>
      <c r="AM27" s="3">
        <f t="shared" si="23"/>
        <v>11694.2</v>
      </c>
      <c r="AN27" s="3">
        <f t="shared" si="24"/>
        <v>-1878.3999999999978</v>
      </c>
      <c r="AO27" s="19">
        <f t="shared" si="25"/>
        <v>-13.839647525160972</v>
      </c>
      <c r="AP27" s="3" t="s">
        <v>31</v>
      </c>
      <c r="AQ27" s="5">
        <v>73643.399999999994</v>
      </c>
      <c r="AR27" s="5">
        <v>76236</v>
      </c>
      <c r="AS27" s="5">
        <v>49095.6</v>
      </c>
      <c r="AT27" s="5">
        <v>50824</v>
      </c>
      <c r="AU27" s="3">
        <f t="shared" si="26"/>
        <v>122739</v>
      </c>
      <c r="AV27" s="5">
        <f t="shared" si="26"/>
        <v>127060</v>
      </c>
      <c r="AW27" s="22">
        <f t="shared" si="27"/>
        <v>3.5204784135441876E-2</v>
      </c>
      <c r="AX27" s="3" t="s">
        <v>31</v>
      </c>
      <c r="AY27" s="108">
        <v>101277.7</v>
      </c>
      <c r="AZ27" s="1">
        <v>28144.400000000001</v>
      </c>
      <c r="BA27" s="1">
        <v>27612.799999999999</v>
      </c>
      <c r="BB27" s="5">
        <v>42748</v>
      </c>
      <c r="BC27" s="7">
        <v>67673.2</v>
      </c>
      <c r="BD27" s="25">
        <v>18917.7</v>
      </c>
      <c r="BE27" s="25">
        <v>18408.5</v>
      </c>
      <c r="BF27" s="5">
        <v>28498.7</v>
      </c>
      <c r="BG27" s="1">
        <f t="shared" si="30"/>
        <v>164330.1</v>
      </c>
      <c r="BH27" s="1">
        <f t="shared" si="31"/>
        <v>47062.100000000006</v>
      </c>
      <c r="BI27" s="1">
        <f t="shared" si="32"/>
        <v>46021.3</v>
      </c>
      <c r="BJ27" s="1">
        <f t="shared" si="33"/>
        <v>71246.7</v>
      </c>
      <c r="BK27" s="7">
        <f t="shared" si="34"/>
        <v>90060.6</v>
      </c>
      <c r="BL27" s="1">
        <v>35808.6</v>
      </c>
      <c r="BM27" s="1">
        <v>30552</v>
      </c>
      <c r="BN27" s="5">
        <v>23700</v>
      </c>
      <c r="BO27" s="7">
        <f t="shared" si="35"/>
        <v>60088</v>
      </c>
      <c r="BP27" s="25">
        <v>23920</v>
      </c>
      <c r="BQ27" s="25">
        <v>20368</v>
      </c>
      <c r="BR27" s="5">
        <v>15800</v>
      </c>
      <c r="BS27" s="1">
        <f t="shared" si="36"/>
        <v>150148.6</v>
      </c>
      <c r="BT27" s="1">
        <f t="shared" si="36"/>
        <v>59728.6</v>
      </c>
      <c r="BU27" s="1">
        <f t="shared" si="36"/>
        <v>50920</v>
      </c>
      <c r="BV27" s="5">
        <f t="shared" si="36"/>
        <v>39500</v>
      </c>
    </row>
    <row r="28" spans="1:74" ht="15.6">
      <c r="A28" s="48">
        <v>23</v>
      </c>
      <c r="B28" s="49" t="s">
        <v>32</v>
      </c>
      <c r="C28" s="50">
        <f t="shared" si="0"/>
        <v>3049.5</v>
      </c>
      <c r="D28" s="50">
        <f t="shared" si="1"/>
        <v>3100.7</v>
      </c>
      <c r="E28" s="51">
        <f t="shared" si="2"/>
        <v>1.6789637645515599E-2</v>
      </c>
      <c r="F28" s="49">
        <f t="shared" si="3"/>
        <v>25430.799999999999</v>
      </c>
      <c r="G28" s="52">
        <f t="shared" si="4"/>
        <v>29590.7</v>
      </c>
      <c r="H28" s="53">
        <f t="shared" si="5"/>
        <v>0.16357723705113492</v>
      </c>
      <c r="I28" s="54">
        <f t="shared" si="6"/>
        <v>30566.3</v>
      </c>
      <c r="J28" s="51">
        <f t="shared" si="7"/>
        <v>5.760254658062728E-2</v>
      </c>
      <c r="K28" s="55">
        <f t="shared" si="8"/>
        <v>28323.600000000002</v>
      </c>
      <c r="L28" s="56">
        <f t="shared" si="9"/>
        <v>1.230914393549499E-2</v>
      </c>
      <c r="M28" s="57">
        <f t="shared" si="10"/>
        <v>10671.5</v>
      </c>
      <c r="N28" s="58">
        <f t="shared" si="11"/>
        <v>2.9511000836457959E-3</v>
      </c>
      <c r="O28" s="57">
        <f t="shared" si="12"/>
        <v>6357.9</v>
      </c>
      <c r="P28" s="56">
        <f t="shared" si="13"/>
        <v>-5.8800017764355922E-2</v>
      </c>
      <c r="Q28" s="57">
        <f t="shared" si="14"/>
        <v>11294.2</v>
      </c>
      <c r="R28" s="51">
        <f t="shared" si="15"/>
        <v>6.710128495842789E-2</v>
      </c>
      <c r="S28" s="56">
        <f t="shared" si="16"/>
        <v>0.92662834559629403</v>
      </c>
      <c r="T28" s="59">
        <f t="shared" si="17"/>
        <v>0.34912632539757837</v>
      </c>
      <c r="U28" s="84"/>
      <c r="V28" s="3" t="s">
        <v>32</v>
      </c>
      <c r="W28" s="12"/>
      <c r="X28" s="12">
        <v>25430.799999999999</v>
      </c>
      <c r="Y28" s="10">
        <f t="shared" si="18"/>
        <v>25430.799999999999</v>
      </c>
      <c r="Z28" s="52"/>
      <c r="AA28" s="12">
        <v>29590.7</v>
      </c>
      <c r="AB28" s="10">
        <f t="shared" si="19"/>
        <v>29590.7</v>
      </c>
      <c r="AC28" s="12">
        <f t="shared" si="20"/>
        <v>4159.9000000000015</v>
      </c>
      <c r="AD28" s="8">
        <f t="shared" si="37"/>
        <v>0.16357723705113492</v>
      </c>
      <c r="AF28" s="3"/>
      <c r="AG28" s="3"/>
      <c r="AH28" s="1">
        <f t="shared" si="21"/>
        <v>0</v>
      </c>
      <c r="AI28" s="3">
        <v>3049.5</v>
      </c>
      <c r="AJ28" s="3">
        <v>3100.7</v>
      </c>
      <c r="AK28" s="5">
        <f t="shared" si="22"/>
        <v>51.199999999999818</v>
      </c>
      <c r="AL28" s="3">
        <f t="shared" si="23"/>
        <v>3049.5</v>
      </c>
      <c r="AM28" s="3">
        <f t="shared" si="23"/>
        <v>3100.7</v>
      </c>
      <c r="AN28" s="3">
        <f t="shared" si="24"/>
        <v>51.199999999999818</v>
      </c>
      <c r="AO28" s="19">
        <f t="shared" si="25"/>
        <v>1.6789637645515598</v>
      </c>
      <c r="AP28" s="3" t="s">
        <v>32</v>
      </c>
      <c r="AQ28" s="5"/>
      <c r="AR28" s="5"/>
      <c r="AS28" s="5">
        <v>28901.5</v>
      </c>
      <c r="AT28" s="5">
        <v>30566.3</v>
      </c>
      <c r="AU28" s="3">
        <f t="shared" si="26"/>
        <v>28901.5</v>
      </c>
      <c r="AV28" s="5">
        <f t="shared" si="26"/>
        <v>30566.3</v>
      </c>
      <c r="AW28" s="22">
        <f t="shared" si="27"/>
        <v>5.760254658062728E-2</v>
      </c>
      <c r="AX28" s="3" t="s">
        <v>32</v>
      </c>
      <c r="AY28" s="7">
        <f t="shared" si="28"/>
        <v>0</v>
      </c>
      <c r="AZ28" s="1"/>
      <c r="BA28" s="1"/>
      <c r="BB28" s="5"/>
      <c r="BC28" s="7">
        <f t="shared" si="29"/>
        <v>28323.600000000002</v>
      </c>
      <c r="BD28" s="25">
        <v>10671.5</v>
      </c>
      <c r="BE28" s="25">
        <v>6357.9</v>
      </c>
      <c r="BF28" s="5">
        <v>11294.2</v>
      </c>
      <c r="BG28" s="1">
        <f t="shared" si="30"/>
        <v>28323.600000000002</v>
      </c>
      <c r="BH28" s="1">
        <f t="shared" si="31"/>
        <v>10671.5</v>
      </c>
      <c r="BI28" s="1">
        <f t="shared" si="32"/>
        <v>6357.9</v>
      </c>
      <c r="BJ28" s="1">
        <f t="shared" si="33"/>
        <v>11294.2</v>
      </c>
      <c r="BK28" s="7">
        <f t="shared" si="34"/>
        <v>0</v>
      </c>
      <c r="BL28" s="1"/>
      <c r="BM28" s="1"/>
      <c r="BN28" s="5"/>
      <c r="BO28" s="7">
        <f t="shared" si="35"/>
        <v>27979.200000000001</v>
      </c>
      <c r="BP28" s="25">
        <v>10640.1</v>
      </c>
      <c r="BQ28" s="25">
        <v>6755.1</v>
      </c>
      <c r="BR28" s="5">
        <v>10584</v>
      </c>
      <c r="BS28" s="1">
        <f t="shared" si="36"/>
        <v>27979.200000000001</v>
      </c>
      <c r="BT28" s="1">
        <f t="shared" si="36"/>
        <v>10640.1</v>
      </c>
      <c r="BU28" s="1">
        <f t="shared" si="36"/>
        <v>6755.1</v>
      </c>
      <c r="BV28" s="5">
        <f t="shared" si="36"/>
        <v>10584</v>
      </c>
    </row>
    <row r="29" spans="1:74" ht="15.6">
      <c r="A29" s="60">
        <v>24</v>
      </c>
      <c r="B29" s="61" t="s">
        <v>33</v>
      </c>
      <c r="C29" s="62">
        <f t="shared" si="0"/>
        <v>1853.5</v>
      </c>
      <c r="D29" s="62">
        <f t="shared" si="1"/>
        <v>1790.7</v>
      </c>
      <c r="E29" s="63">
        <f t="shared" si="2"/>
        <v>-3.3881845157809523E-2</v>
      </c>
      <c r="F29" s="61">
        <f t="shared" si="3"/>
        <v>15000.6</v>
      </c>
      <c r="G29" s="64">
        <f t="shared" si="4"/>
        <v>14210.7</v>
      </c>
      <c r="H29" s="65">
        <f t="shared" si="5"/>
        <v>-5.2657893684252603E-2</v>
      </c>
      <c r="I29" s="42">
        <f t="shared" si="6"/>
        <v>17907.2</v>
      </c>
      <c r="J29" s="63">
        <f t="shared" si="7"/>
        <v>0.18031836008305049</v>
      </c>
      <c r="K29" s="66">
        <f t="shared" si="8"/>
        <v>22067.300000000003</v>
      </c>
      <c r="L29" s="67">
        <f t="shared" si="9"/>
        <v>0.30264338504403682</v>
      </c>
      <c r="M29" s="68">
        <f t="shared" si="10"/>
        <v>5887.1</v>
      </c>
      <c r="N29" s="46">
        <f t="shared" si="11"/>
        <v>0.12133102226624254</v>
      </c>
      <c r="O29" s="68">
        <f t="shared" si="12"/>
        <v>8441.6</v>
      </c>
      <c r="P29" s="67">
        <f t="shared" si="13"/>
        <v>0.30024798607581288</v>
      </c>
      <c r="Q29" s="68">
        <f t="shared" si="14"/>
        <v>7738.6</v>
      </c>
      <c r="R29" s="63">
        <f t="shared" si="15"/>
        <v>0.48876490958060798</v>
      </c>
      <c r="S29" s="67">
        <f t="shared" si="16"/>
        <v>1.2323143763402431</v>
      </c>
      <c r="T29" s="69">
        <f t="shared" si="17"/>
        <v>0.32875603109363832</v>
      </c>
      <c r="U29" s="84"/>
      <c r="V29" s="3" t="s">
        <v>33</v>
      </c>
      <c r="W29" s="12"/>
      <c r="X29" s="12">
        <v>15000.6</v>
      </c>
      <c r="Y29" s="10">
        <f t="shared" si="18"/>
        <v>15000.6</v>
      </c>
      <c r="Z29" s="64"/>
      <c r="AA29" s="12">
        <v>14210.7</v>
      </c>
      <c r="AB29" s="10">
        <f t="shared" si="19"/>
        <v>14210.7</v>
      </c>
      <c r="AC29" s="12">
        <f t="shared" si="20"/>
        <v>-789.89999999999964</v>
      </c>
      <c r="AD29" s="8">
        <f t="shared" si="37"/>
        <v>-5.2657893684252603E-2</v>
      </c>
      <c r="AF29" s="3"/>
      <c r="AG29" s="3"/>
      <c r="AH29" s="1">
        <f t="shared" si="21"/>
        <v>0</v>
      </c>
      <c r="AI29" s="3">
        <v>1853.5</v>
      </c>
      <c r="AJ29" s="3">
        <v>1790.7</v>
      </c>
      <c r="AK29" s="5">
        <f t="shared" si="22"/>
        <v>-62.799999999999955</v>
      </c>
      <c r="AL29" s="3">
        <f t="shared" si="23"/>
        <v>1853.5</v>
      </c>
      <c r="AM29" s="3">
        <f t="shared" si="23"/>
        <v>1790.7</v>
      </c>
      <c r="AN29" s="3">
        <f t="shared" si="24"/>
        <v>-62.799999999999955</v>
      </c>
      <c r="AO29" s="19">
        <f t="shared" si="25"/>
        <v>-3.3881845157809525</v>
      </c>
      <c r="AP29" s="3" t="s">
        <v>33</v>
      </c>
      <c r="AQ29" s="5"/>
      <c r="AR29" s="5"/>
      <c r="AS29" s="5">
        <v>15171.5</v>
      </c>
      <c r="AT29" s="5">
        <v>17907.2</v>
      </c>
      <c r="AU29" s="3">
        <f t="shared" si="26"/>
        <v>15171.5</v>
      </c>
      <c r="AV29" s="5">
        <f t="shared" si="26"/>
        <v>17907.2</v>
      </c>
      <c r="AW29" s="22">
        <f t="shared" si="27"/>
        <v>0.18031836008305049</v>
      </c>
      <c r="AX29" s="3" t="s">
        <v>33</v>
      </c>
      <c r="AY29" s="7">
        <f t="shared" si="28"/>
        <v>0</v>
      </c>
      <c r="AZ29" s="1"/>
      <c r="BA29" s="1"/>
      <c r="BB29" s="5"/>
      <c r="BC29" s="7">
        <f t="shared" si="29"/>
        <v>22067.300000000003</v>
      </c>
      <c r="BD29" s="1">
        <v>5887.1</v>
      </c>
      <c r="BE29" s="1">
        <v>8441.6</v>
      </c>
      <c r="BF29" s="5">
        <v>7738.6</v>
      </c>
      <c r="BG29" s="1">
        <f t="shared" si="30"/>
        <v>22067.300000000003</v>
      </c>
      <c r="BH29" s="1">
        <f t="shared" si="31"/>
        <v>5887.1</v>
      </c>
      <c r="BI29" s="1">
        <f t="shared" si="32"/>
        <v>8441.6</v>
      </c>
      <c r="BJ29" s="1">
        <f t="shared" si="33"/>
        <v>7738.6</v>
      </c>
      <c r="BK29" s="7">
        <f t="shared" si="34"/>
        <v>0</v>
      </c>
      <c r="BL29" s="1"/>
      <c r="BM29" s="1"/>
      <c r="BN29" s="5"/>
      <c r="BO29" s="7">
        <f t="shared" si="35"/>
        <v>16940.400000000001</v>
      </c>
      <c r="BP29" s="25">
        <v>5250.1</v>
      </c>
      <c r="BQ29" s="25">
        <v>6492.3</v>
      </c>
      <c r="BR29" s="5">
        <v>5198</v>
      </c>
      <c r="BS29" s="1">
        <f t="shared" si="36"/>
        <v>16940.400000000001</v>
      </c>
      <c r="BT29" s="1">
        <f t="shared" si="36"/>
        <v>5250.1</v>
      </c>
      <c r="BU29" s="1">
        <f t="shared" si="36"/>
        <v>6492.3</v>
      </c>
      <c r="BV29" s="5">
        <f t="shared" si="36"/>
        <v>5198</v>
      </c>
    </row>
    <row r="30" spans="1:74" ht="15.6">
      <c r="A30" s="48">
        <v>25</v>
      </c>
      <c r="B30" s="49" t="s">
        <v>34</v>
      </c>
      <c r="C30" s="50">
        <f t="shared" si="0"/>
        <v>1181.7</v>
      </c>
      <c r="D30" s="50">
        <f t="shared" si="1"/>
        <v>1078</v>
      </c>
      <c r="E30" s="51">
        <f t="shared" si="2"/>
        <v>-8.7754929339087795E-2</v>
      </c>
      <c r="F30" s="49">
        <f t="shared" si="3"/>
        <v>27855.200000000001</v>
      </c>
      <c r="G30" s="52">
        <f t="shared" si="4"/>
        <v>24244.9</v>
      </c>
      <c r="H30" s="53">
        <f t="shared" si="5"/>
        <v>-0.12960955225595219</v>
      </c>
      <c r="I30" s="54">
        <f t="shared" si="6"/>
        <v>9916</v>
      </c>
      <c r="J30" s="51">
        <f t="shared" si="7"/>
        <v>-4.1005802707930368E-2</v>
      </c>
      <c r="K30" s="55">
        <f t="shared" si="8"/>
        <v>9717.5</v>
      </c>
      <c r="L30" s="56">
        <f t="shared" si="9"/>
        <v>8.7547636213822222E-4</v>
      </c>
      <c r="M30" s="57">
        <f t="shared" si="10"/>
        <v>5740.9</v>
      </c>
      <c r="N30" s="58">
        <f t="shared" si="11"/>
        <v>3.2329092688382498E-3</v>
      </c>
      <c r="O30" s="57">
        <f t="shared" si="12"/>
        <v>3766.6</v>
      </c>
      <c r="P30" s="56">
        <f t="shared" si="13"/>
        <v>-5.2817831299846827E-3</v>
      </c>
      <c r="Q30" s="57">
        <f t="shared" si="14"/>
        <v>210</v>
      </c>
      <c r="R30" s="51">
        <f t="shared" si="15"/>
        <v>0.05</v>
      </c>
      <c r="S30" s="56">
        <f t="shared" si="16"/>
        <v>0.97998184751916095</v>
      </c>
      <c r="T30" s="59">
        <f t="shared" si="17"/>
        <v>0.57895320693828156</v>
      </c>
      <c r="U30" s="84"/>
      <c r="V30" s="3" t="s">
        <v>34</v>
      </c>
      <c r="W30" s="12"/>
      <c r="X30" s="12">
        <v>27855.200000000001</v>
      </c>
      <c r="Y30" s="10">
        <f t="shared" si="18"/>
        <v>27855.200000000001</v>
      </c>
      <c r="Z30" s="52"/>
      <c r="AA30" s="12">
        <v>24244.9</v>
      </c>
      <c r="AB30" s="10">
        <f t="shared" si="19"/>
        <v>24244.9</v>
      </c>
      <c r="AC30" s="12">
        <f t="shared" si="20"/>
        <v>-3610.2999999999993</v>
      </c>
      <c r="AD30" s="8">
        <f t="shared" si="37"/>
        <v>-0.12960955225595219</v>
      </c>
      <c r="AF30" s="3"/>
      <c r="AG30" s="3"/>
      <c r="AH30" s="1">
        <f t="shared" si="21"/>
        <v>0</v>
      </c>
      <c r="AI30" s="3">
        <v>1181.7</v>
      </c>
      <c r="AJ30" s="3">
        <v>1078</v>
      </c>
      <c r="AK30" s="5">
        <f t="shared" si="22"/>
        <v>-103.70000000000005</v>
      </c>
      <c r="AL30" s="3">
        <f t="shared" si="23"/>
        <v>1181.7</v>
      </c>
      <c r="AM30" s="3">
        <f t="shared" si="23"/>
        <v>1078</v>
      </c>
      <c r="AN30" s="3">
        <f t="shared" si="24"/>
        <v>-103.70000000000005</v>
      </c>
      <c r="AO30" s="19">
        <f t="shared" si="25"/>
        <v>-8.7754929339087795</v>
      </c>
      <c r="AP30" s="3" t="s">
        <v>34</v>
      </c>
      <c r="AQ30" s="5"/>
      <c r="AR30" s="5"/>
      <c r="AS30" s="5">
        <v>10340</v>
      </c>
      <c r="AT30" s="5">
        <v>9916</v>
      </c>
      <c r="AU30" s="3">
        <f t="shared" si="26"/>
        <v>10340</v>
      </c>
      <c r="AV30" s="5">
        <f t="shared" si="26"/>
        <v>9916</v>
      </c>
      <c r="AW30" s="22">
        <f t="shared" si="27"/>
        <v>-4.1005802707930368E-2</v>
      </c>
      <c r="AX30" s="3" t="s">
        <v>34</v>
      </c>
      <c r="AY30" s="7">
        <f t="shared" si="28"/>
        <v>0</v>
      </c>
      <c r="AZ30" s="1"/>
      <c r="BA30" s="1"/>
      <c r="BB30" s="5"/>
      <c r="BC30" s="7">
        <f t="shared" si="29"/>
        <v>9717.5</v>
      </c>
      <c r="BD30" s="25">
        <v>5740.9</v>
      </c>
      <c r="BE30" s="25">
        <v>3766.6</v>
      </c>
      <c r="BF30" s="5">
        <v>210</v>
      </c>
      <c r="BG30" s="1">
        <f t="shared" si="30"/>
        <v>9717.5</v>
      </c>
      <c r="BH30" s="1">
        <f t="shared" si="31"/>
        <v>5740.9</v>
      </c>
      <c r="BI30" s="1">
        <f t="shared" si="32"/>
        <v>3766.6</v>
      </c>
      <c r="BJ30" s="1">
        <f t="shared" si="33"/>
        <v>210</v>
      </c>
      <c r="BK30" s="7">
        <f t="shared" si="34"/>
        <v>0</v>
      </c>
      <c r="BL30" s="1"/>
      <c r="BM30" s="1"/>
      <c r="BN30" s="5"/>
      <c r="BO30" s="7">
        <f t="shared" si="35"/>
        <v>9709</v>
      </c>
      <c r="BP30" s="25">
        <v>5722.4</v>
      </c>
      <c r="BQ30" s="25">
        <v>3786.6</v>
      </c>
      <c r="BR30" s="5">
        <v>200</v>
      </c>
      <c r="BS30" s="1">
        <f t="shared" si="36"/>
        <v>9709</v>
      </c>
      <c r="BT30" s="1">
        <f t="shared" si="36"/>
        <v>5722.4</v>
      </c>
      <c r="BU30" s="1">
        <f t="shared" si="36"/>
        <v>3786.6</v>
      </c>
      <c r="BV30" s="5">
        <f t="shared" si="36"/>
        <v>200</v>
      </c>
    </row>
    <row r="31" spans="1:74" ht="15.6">
      <c r="A31" s="60">
        <v>26</v>
      </c>
      <c r="B31" s="61" t="s">
        <v>35</v>
      </c>
      <c r="C31" s="62">
        <f t="shared" si="0"/>
        <v>1016.7</v>
      </c>
      <c r="D31" s="62">
        <f t="shared" si="1"/>
        <v>732.59999999999991</v>
      </c>
      <c r="E31" s="63">
        <f t="shared" si="2"/>
        <v>-0.27943346119799362</v>
      </c>
      <c r="F31" s="61">
        <f t="shared" si="3"/>
        <v>9996.4</v>
      </c>
      <c r="G31" s="64">
        <f t="shared" si="4"/>
        <v>9756.7000000000007</v>
      </c>
      <c r="H31" s="65">
        <f t="shared" si="5"/>
        <v>-2.3978632307630639E-2</v>
      </c>
      <c r="I31" s="42">
        <f t="shared" si="6"/>
        <v>16710</v>
      </c>
      <c r="J31" s="63">
        <f t="shared" si="7"/>
        <v>-0.14337564336539049</v>
      </c>
      <c r="K31" s="66">
        <f t="shared" si="8"/>
        <v>14747.9</v>
      </c>
      <c r="L31" s="67">
        <f t="shared" si="9"/>
        <v>-7.7691335943265313E-2</v>
      </c>
      <c r="M31" s="68">
        <f t="shared" si="10"/>
        <v>939.7</v>
      </c>
      <c r="N31" s="46">
        <f t="shared" si="11"/>
        <v>-0.28452870412669407</v>
      </c>
      <c r="O31" s="68">
        <f t="shared" si="12"/>
        <v>7081.7</v>
      </c>
      <c r="P31" s="67">
        <f t="shared" si="13"/>
        <v>-0.12942405802446372</v>
      </c>
      <c r="Q31" s="68">
        <f t="shared" si="14"/>
        <v>6726.5</v>
      </c>
      <c r="R31" s="63">
        <f t="shared" si="15"/>
        <v>2.8155235926203438E-2</v>
      </c>
      <c r="S31" s="67">
        <f t="shared" si="16"/>
        <v>0.88257929383602629</v>
      </c>
      <c r="T31" s="69">
        <f t="shared" si="17"/>
        <v>5.6235786953919814E-2</v>
      </c>
      <c r="U31" s="84"/>
      <c r="V31" s="3" t="s">
        <v>35</v>
      </c>
      <c r="W31" s="12">
        <v>5654.9</v>
      </c>
      <c r="X31" s="12">
        <v>4341.5</v>
      </c>
      <c r="Y31" s="10">
        <f t="shared" si="18"/>
        <v>9996.4</v>
      </c>
      <c r="Z31" s="64">
        <v>5536.4</v>
      </c>
      <c r="AA31" s="12">
        <v>4220.3</v>
      </c>
      <c r="AB31" s="10">
        <f t="shared" si="19"/>
        <v>9756.7000000000007</v>
      </c>
      <c r="AC31" s="12">
        <f t="shared" si="20"/>
        <v>-239.69999999999891</v>
      </c>
      <c r="AD31" s="8">
        <f t="shared" si="37"/>
        <v>-2.3978632307630639E-2</v>
      </c>
      <c r="AF31" s="3">
        <v>490.3</v>
      </c>
      <c r="AG31" s="3">
        <v>374.2</v>
      </c>
      <c r="AH31" s="1">
        <f t="shared" si="21"/>
        <v>-116.10000000000002</v>
      </c>
      <c r="AI31" s="3">
        <v>526.4</v>
      </c>
      <c r="AJ31" s="3">
        <v>358.4</v>
      </c>
      <c r="AK31" s="5">
        <f t="shared" si="22"/>
        <v>-168</v>
      </c>
      <c r="AL31" s="3">
        <f>AF31+AI31</f>
        <v>1016.7</v>
      </c>
      <c r="AM31" s="3">
        <f t="shared" si="23"/>
        <v>732.59999999999991</v>
      </c>
      <c r="AN31" s="3">
        <f t="shared" si="24"/>
        <v>-284.10000000000014</v>
      </c>
      <c r="AO31" s="19">
        <f t="shared" si="25"/>
        <v>-27.943346119799362</v>
      </c>
      <c r="AP31" s="3" t="s">
        <v>35</v>
      </c>
      <c r="AQ31" s="5">
        <v>9499.7999999999993</v>
      </c>
      <c r="AR31" s="5">
        <v>7922.9</v>
      </c>
      <c r="AS31" s="5">
        <v>10007</v>
      </c>
      <c r="AT31" s="5">
        <v>8787.1</v>
      </c>
      <c r="AU31" s="3">
        <f t="shared" si="26"/>
        <v>19506.8</v>
      </c>
      <c r="AV31" s="5">
        <f t="shared" si="26"/>
        <v>16710</v>
      </c>
      <c r="AW31" s="22">
        <f t="shared" si="27"/>
        <v>-0.14337564336539049</v>
      </c>
      <c r="AX31" s="3" t="s">
        <v>35</v>
      </c>
      <c r="AY31" s="7">
        <f t="shared" si="28"/>
        <v>7759.7000000000007</v>
      </c>
      <c r="AZ31" s="1">
        <v>563.1</v>
      </c>
      <c r="BA31" s="1">
        <v>4008.2</v>
      </c>
      <c r="BB31" s="5">
        <v>3188.4</v>
      </c>
      <c r="BC31" s="7">
        <f t="shared" si="29"/>
        <v>6988.2</v>
      </c>
      <c r="BD31" s="25">
        <v>376.6</v>
      </c>
      <c r="BE31" s="25">
        <v>3073.5</v>
      </c>
      <c r="BF31" s="5">
        <v>3538.1</v>
      </c>
      <c r="BG31" s="1">
        <f t="shared" si="30"/>
        <v>14747.9</v>
      </c>
      <c r="BH31" s="1">
        <f t="shared" si="31"/>
        <v>939.7</v>
      </c>
      <c r="BI31" s="1">
        <f t="shared" si="32"/>
        <v>7081.7</v>
      </c>
      <c r="BJ31" s="1">
        <f t="shared" si="33"/>
        <v>6726.5</v>
      </c>
      <c r="BK31" s="7">
        <f t="shared" si="34"/>
        <v>8530</v>
      </c>
      <c r="BL31" s="1">
        <v>764.2</v>
      </c>
      <c r="BM31" s="1">
        <v>4579.7</v>
      </c>
      <c r="BN31" s="5">
        <v>3186.1</v>
      </c>
      <c r="BO31" s="7">
        <f t="shared" si="35"/>
        <v>7460.2</v>
      </c>
      <c r="BP31" s="25">
        <v>549.20000000000005</v>
      </c>
      <c r="BQ31" s="25">
        <v>3554.8</v>
      </c>
      <c r="BR31" s="5">
        <v>3356.2</v>
      </c>
      <c r="BS31" s="1">
        <f t="shared" si="36"/>
        <v>15990.2</v>
      </c>
      <c r="BT31" s="1">
        <f t="shared" si="36"/>
        <v>1313.4</v>
      </c>
      <c r="BU31" s="1">
        <f t="shared" si="36"/>
        <v>8134.5</v>
      </c>
      <c r="BV31" s="5">
        <f t="shared" si="36"/>
        <v>6542.2999999999993</v>
      </c>
    </row>
    <row r="32" spans="1:74" ht="15.6">
      <c r="A32" s="48">
        <v>27</v>
      </c>
      <c r="B32" s="49" t="s">
        <v>36</v>
      </c>
      <c r="C32" s="50">
        <f t="shared" si="0"/>
        <v>15674.3</v>
      </c>
      <c r="D32" s="50">
        <f t="shared" si="1"/>
        <v>14332.699999999999</v>
      </c>
      <c r="E32" s="51">
        <f t="shared" si="2"/>
        <v>-8.5592339051823715E-2</v>
      </c>
      <c r="F32" s="49">
        <f t="shared" si="3"/>
        <v>172690.7</v>
      </c>
      <c r="G32" s="52">
        <f t="shared" si="4"/>
        <v>149589.79999999999</v>
      </c>
      <c r="H32" s="53">
        <f t="shared" si="5"/>
        <v>-0.13377037674871908</v>
      </c>
      <c r="I32" s="54">
        <f t="shared" si="6"/>
        <v>188373.7</v>
      </c>
      <c r="J32" s="51">
        <f t="shared" si="7"/>
        <v>-0.19680236660857878</v>
      </c>
      <c r="K32" s="55">
        <f t="shared" si="8"/>
        <v>192164.59999999998</v>
      </c>
      <c r="L32" s="56">
        <f t="shared" si="9"/>
        <v>5.3116555225094376E-2</v>
      </c>
      <c r="M32" s="57">
        <f t="shared" si="10"/>
        <v>78734.399999999994</v>
      </c>
      <c r="N32" s="58">
        <f t="shared" si="11"/>
        <v>-0.10338764559314549</v>
      </c>
      <c r="O32" s="57">
        <f t="shared" si="12"/>
        <v>66938.399999999994</v>
      </c>
      <c r="P32" s="56">
        <f t="shared" si="13"/>
        <v>7.5272479016906854E-2</v>
      </c>
      <c r="Q32" s="57">
        <f t="shared" si="14"/>
        <v>46491.8</v>
      </c>
      <c r="R32" s="51">
        <f t="shared" si="15"/>
        <v>0.43463985731301663</v>
      </c>
      <c r="S32" s="56">
        <f t="shared" si="16"/>
        <v>1.0201243591860221</v>
      </c>
      <c r="T32" s="59">
        <f t="shared" si="17"/>
        <v>0.41796917510246911</v>
      </c>
      <c r="U32" s="84"/>
      <c r="V32" s="3" t="s">
        <v>36</v>
      </c>
      <c r="W32" s="12">
        <v>72700.800000000003</v>
      </c>
      <c r="X32" s="12">
        <v>99989.9</v>
      </c>
      <c r="Y32" s="10">
        <f t="shared" si="18"/>
        <v>172690.7</v>
      </c>
      <c r="Z32" s="52">
        <v>63181.1</v>
      </c>
      <c r="AA32" s="12">
        <v>86408.7</v>
      </c>
      <c r="AB32" s="10">
        <f t="shared" si="19"/>
        <v>149589.79999999999</v>
      </c>
      <c r="AC32" s="12">
        <f t="shared" si="20"/>
        <v>-23100.900000000023</v>
      </c>
      <c r="AD32" s="8">
        <f t="shared" si="37"/>
        <v>-0.13377037674871908</v>
      </c>
      <c r="AF32" s="3">
        <v>6434.3</v>
      </c>
      <c r="AG32" s="3">
        <v>5725.4</v>
      </c>
      <c r="AH32" s="1">
        <f t="shared" si="21"/>
        <v>-708.90000000000055</v>
      </c>
      <c r="AI32" s="3">
        <v>9240</v>
      </c>
      <c r="AJ32" s="3">
        <v>8607.2999999999993</v>
      </c>
      <c r="AK32" s="5">
        <f t="shared" si="22"/>
        <v>-632.70000000000073</v>
      </c>
      <c r="AL32" s="3">
        <f t="shared" si="23"/>
        <v>15674.3</v>
      </c>
      <c r="AM32" s="3">
        <f t="shared" si="23"/>
        <v>14332.699999999999</v>
      </c>
      <c r="AN32" s="3">
        <f t="shared" si="24"/>
        <v>-1341.6000000000004</v>
      </c>
      <c r="AO32" s="19">
        <f t="shared" si="25"/>
        <v>-8.5592339051823707</v>
      </c>
      <c r="AP32" s="3" t="s">
        <v>36</v>
      </c>
      <c r="AQ32" s="24">
        <v>102036.7</v>
      </c>
      <c r="AR32" s="24">
        <v>94146.8</v>
      </c>
      <c r="AS32" s="24">
        <v>132493</v>
      </c>
      <c r="AT32" s="24">
        <v>94226.9</v>
      </c>
      <c r="AU32" s="3">
        <f t="shared" si="26"/>
        <v>234529.7</v>
      </c>
      <c r="AV32" s="5">
        <f t="shared" si="26"/>
        <v>188373.7</v>
      </c>
      <c r="AW32" s="22">
        <f t="shared" si="27"/>
        <v>-0.19680236660857878</v>
      </c>
      <c r="AX32" s="3" t="s">
        <v>36</v>
      </c>
      <c r="AY32" s="7">
        <f t="shared" si="28"/>
        <v>90276.5</v>
      </c>
      <c r="AZ32" s="1">
        <v>33561.4</v>
      </c>
      <c r="BA32" s="1">
        <v>33469.199999999997</v>
      </c>
      <c r="BB32" s="5">
        <v>23245.9</v>
      </c>
      <c r="BC32" s="7">
        <f t="shared" si="29"/>
        <v>101888.1</v>
      </c>
      <c r="BD32" s="25">
        <v>45173</v>
      </c>
      <c r="BE32" s="25">
        <v>33469.199999999997</v>
      </c>
      <c r="BF32" s="5">
        <v>23245.9</v>
      </c>
      <c r="BG32" s="1">
        <f t="shared" si="30"/>
        <v>192164.59999999998</v>
      </c>
      <c r="BH32" s="1">
        <f t="shared" si="31"/>
        <v>78734.399999999994</v>
      </c>
      <c r="BI32" s="1">
        <f t="shared" si="32"/>
        <v>66938.399999999994</v>
      </c>
      <c r="BJ32" s="1">
        <f t="shared" si="33"/>
        <v>46491.8</v>
      </c>
      <c r="BK32" s="7">
        <f t="shared" si="34"/>
        <v>78644.299999999988</v>
      </c>
      <c r="BL32" s="1">
        <v>37467.599999999999</v>
      </c>
      <c r="BM32" s="1">
        <v>27079.8</v>
      </c>
      <c r="BN32" s="5">
        <v>14096.9</v>
      </c>
      <c r="BO32" s="7">
        <f t="shared" si="35"/>
        <v>103827.99999999999</v>
      </c>
      <c r="BP32" s="25">
        <v>50345.599999999999</v>
      </c>
      <c r="BQ32" s="25">
        <v>35172.699999999997</v>
      </c>
      <c r="BR32" s="5">
        <v>18309.7</v>
      </c>
      <c r="BS32" s="1">
        <f t="shared" si="36"/>
        <v>182472.3</v>
      </c>
      <c r="BT32" s="1">
        <f t="shared" si="36"/>
        <v>87813.2</v>
      </c>
      <c r="BU32" s="1">
        <f t="shared" si="36"/>
        <v>62252.5</v>
      </c>
      <c r="BV32" s="5">
        <f t="shared" si="36"/>
        <v>32406.6</v>
      </c>
    </row>
    <row r="33" spans="1:74" ht="15.6">
      <c r="A33" s="60">
        <v>28</v>
      </c>
      <c r="B33" s="61" t="s">
        <v>37</v>
      </c>
      <c r="C33" s="62">
        <f t="shared" si="0"/>
        <v>224.1</v>
      </c>
      <c r="D33" s="62">
        <f t="shared" si="1"/>
        <v>266.3</v>
      </c>
      <c r="E33" s="63">
        <f t="shared" si="2"/>
        <v>0.18830879071842935</v>
      </c>
      <c r="F33" s="61">
        <f t="shared" si="3"/>
        <v>4258.6000000000004</v>
      </c>
      <c r="G33" s="64">
        <f t="shared" si="4"/>
        <v>4661.5</v>
      </c>
      <c r="H33" s="65">
        <f t="shared" si="5"/>
        <v>9.4608556802705024E-2</v>
      </c>
      <c r="I33" s="42">
        <f t="shared" si="6"/>
        <v>3119.2</v>
      </c>
      <c r="J33" s="63">
        <f t="shared" si="7"/>
        <v>0.26293627014333126</v>
      </c>
      <c r="K33" s="66">
        <f t="shared" si="8"/>
        <v>3816</v>
      </c>
      <c r="L33" s="67">
        <f t="shared" si="9"/>
        <v>0.35371953598921563</v>
      </c>
      <c r="M33" s="68">
        <f t="shared" si="10"/>
        <v>565</v>
      </c>
      <c r="N33" s="46">
        <f t="shared" si="11"/>
        <v>0.24724061810154527</v>
      </c>
      <c r="O33" s="68">
        <f t="shared" si="12"/>
        <v>3251</v>
      </c>
      <c r="P33" s="67">
        <f t="shared" si="13"/>
        <v>0.37410710511855949</v>
      </c>
      <c r="Q33" s="68">
        <f t="shared" si="14"/>
        <v>0</v>
      </c>
      <c r="R33" s="51"/>
      <c r="S33" s="67">
        <f t="shared" si="16"/>
        <v>1.2233906129776866</v>
      </c>
      <c r="T33" s="69">
        <f t="shared" si="17"/>
        <v>0.18113618876635035</v>
      </c>
      <c r="U33" s="84"/>
      <c r="V33" s="3" t="s">
        <v>37</v>
      </c>
      <c r="W33" s="94">
        <v>4258.6000000000004</v>
      </c>
      <c r="X33" s="12"/>
      <c r="Y33" s="10">
        <f t="shared" si="18"/>
        <v>4258.6000000000004</v>
      </c>
      <c r="Z33" s="64">
        <v>4661.5</v>
      </c>
      <c r="AA33" s="12"/>
      <c r="AB33" s="10">
        <f t="shared" si="19"/>
        <v>4661.5</v>
      </c>
      <c r="AC33" s="12">
        <f t="shared" si="20"/>
        <v>402.89999999999964</v>
      </c>
      <c r="AD33" s="8">
        <f t="shared" si="37"/>
        <v>9.4608556802705024E-2</v>
      </c>
      <c r="AF33" s="3">
        <v>224.1</v>
      </c>
      <c r="AG33" s="3">
        <v>266.3</v>
      </c>
      <c r="AH33" s="1">
        <f t="shared" si="21"/>
        <v>42.200000000000017</v>
      </c>
      <c r="AI33" s="3"/>
      <c r="AJ33" s="3"/>
      <c r="AK33" s="5">
        <f t="shared" si="22"/>
        <v>0</v>
      </c>
      <c r="AL33" s="3">
        <f t="shared" si="23"/>
        <v>224.1</v>
      </c>
      <c r="AM33" s="3">
        <f t="shared" si="23"/>
        <v>266.3</v>
      </c>
      <c r="AN33" s="3">
        <f t="shared" si="24"/>
        <v>42.200000000000017</v>
      </c>
      <c r="AO33" s="19">
        <f t="shared" si="25"/>
        <v>18.830879071842936</v>
      </c>
      <c r="AP33" s="3" t="s">
        <v>37</v>
      </c>
      <c r="AQ33" s="5">
        <v>2469.8000000000002</v>
      </c>
      <c r="AR33" s="5">
        <v>3119.2</v>
      </c>
      <c r="AS33" s="5"/>
      <c r="AT33" s="5"/>
      <c r="AU33" s="3">
        <f t="shared" si="26"/>
        <v>2469.8000000000002</v>
      </c>
      <c r="AV33" s="5">
        <f t="shared" si="26"/>
        <v>3119.2</v>
      </c>
      <c r="AW33" s="22">
        <f t="shared" si="27"/>
        <v>0.26293627014333126</v>
      </c>
      <c r="AX33" s="3" t="s">
        <v>37</v>
      </c>
      <c r="AY33" s="7">
        <f t="shared" si="28"/>
        <v>3816</v>
      </c>
      <c r="AZ33" s="1">
        <v>565</v>
      </c>
      <c r="BA33" s="1">
        <v>3251</v>
      </c>
      <c r="BB33" s="5"/>
      <c r="BC33" s="7">
        <f t="shared" si="29"/>
        <v>0</v>
      </c>
      <c r="BD33" s="1"/>
      <c r="BE33" s="1"/>
      <c r="BF33" s="5"/>
      <c r="BG33" s="1">
        <f t="shared" si="30"/>
        <v>3816</v>
      </c>
      <c r="BH33" s="1">
        <f t="shared" si="31"/>
        <v>565</v>
      </c>
      <c r="BI33" s="1">
        <f t="shared" si="32"/>
        <v>3251</v>
      </c>
      <c r="BJ33" s="1">
        <f t="shared" si="33"/>
        <v>0</v>
      </c>
      <c r="BK33" s="7">
        <f t="shared" si="34"/>
        <v>2818.9</v>
      </c>
      <c r="BL33" s="1">
        <v>453</v>
      </c>
      <c r="BM33" s="1">
        <v>2365.9</v>
      </c>
      <c r="BN33" s="5"/>
      <c r="BO33" s="7">
        <f t="shared" si="35"/>
        <v>0</v>
      </c>
      <c r="BP33" s="1"/>
      <c r="BQ33" s="1"/>
      <c r="BR33" s="5"/>
      <c r="BS33" s="1">
        <f t="shared" si="36"/>
        <v>2818.9</v>
      </c>
      <c r="BT33" s="1">
        <f t="shared" si="36"/>
        <v>453</v>
      </c>
      <c r="BU33" s="1">
        <f t="shared" si="36"/>
        <v>2365.9</v>
      </c>
      <c r="BV33" s="5">
        <f t="shared" si="36"/>
        <v>0</v>
      </c>
    </row>
    <row r="34" spans="1:74" ht="15.6">
      <c r="A34" s="48">
        <v>29</v>
      </c>
      <c r="B34" s="49" t="s">
        <v>38</v>
      </c>
      <c r="C34" s="50">
        <f t="shared" si="0"/>
        <v>473.7</v>
      </c>
      <c r="D34" s="50">
        <f t="shared" si="1"/>
        <v>608.9</v>
      </c>
      <c r="E34" s="51">
        <f t="shared" si="2"/>
        <v>0.28541270846527339</v>
      </c>
      <c r="F34" s="49">
        <f t="shared" si="3"/>
        <v>7381.5999999999995</v>
      </c>
      <c r="G34" s="52">
        <f t="shared" si="4"/>
        <v>11071.2</v>
      </c>
      <c r="H34" s="53">
        <f t="shared" si="5"/>
        <v>0.49983743361872784</v>
      </c>
      <c r="I34" s="54">
        <f t="shared" si="6"/>
        <v>9831</v>
      </c>
      <c r="J34" s="51">
        <f t="shared" si="7"/>
        <v>0.2480164523377299</v>
      </c>
      <c r="K34" s="55">
        <f t="shared" si="8"/>
        <v>9766.4</v>
      </c>
      <c r="L34" s="56">
        <f t="shared" si="9"/>
        <v>0.42245007937779461</v>
      </c>
      <c r="M34" s="57">
        <f t="shared" si="10"/>
        <v>1776.9</v>
      </c>
      <c r="N34" s="58">
        <f t="shared" si="11"/>
        <v>0.46790582403965308</v>
      </c>
      <c r="O34" s="57">
        <f t="shared" si="12"/>
        <v>7759.5</v>
      </c>
      <c r="P34" s="56">
        <f t="shared" si="13"/>
        <v>0.58118351876757557</v>
      </c>
      <c r="Q34" s="57">
        <f t="shared" si="14"/>
        <v>230</v>
      </c>
      <c r="R34" s="51">
        <f t="shared" si="15"/>
        <v>-0.69251336898395721</v>
      </c>
      <c r="S34" s="56">
        <f t="shared" si="16"/>
        <v>0.99342894924219305</v>
      </c>
      <c r="T34" s="59">
        <f t="shared" si="17"/>
        <v>0.18074458346048217</v>
      </c>
      <c r="U34" s="84"/>
      <c r="V34" s="3" t="s">
        <v>38</v>
      </c>
      <c r="W34" s="12">
        <v>7237.9</v>
      </c>
      <c r="X34" s="12">
        <v>143.69999999999999</v>
      </c>
      <c r="Y34" s="10">
        <f t="shared" si="18"/>
        <v>7381.5999999999995</v>
      </c>
      <c r="Z34" s="52">
        <v>10710.6</v>
      </c>
      <c r="AA34" s="12">
        <v>360.6</v>
      </c>
      <c r="AB34" s="10">
        <f t="shared" si="19"/>
        <v>11071.2</v>
      </c>
      <c r="AC34" s="12">
        <f t="shared" si="20"/>
        <v>3689.6000000000013</v>
      </c>
      <c r="AD34" s="8">
        <f t="shared" si="37"/>
        <v>0.49983743361872784</v>
      </c>
      <c r="AF34" s="3">
        <v>438.3</v>
      </c>
      <c r="AG34" s="3">
        <v>540.9</v>
      </c>
      <c r="AH34" s="1">
        <f t="shared" si="21"/>
        <v>102.59999999999997</v>
      </c>
      <c r="AI34" s="3">
        <v>35.4</v>
      </c>
      <c r="AJ34" s="3">
        <v>68</v>
      </c>
      <c r="AK34" s="5">
        <f t="shared" si="22"/>
        <v>32.6</v>
      </c>
      <c r="AL34" s="3">
        <f t="shared" si="23"/>
        <v>473.7</v>
      </c>
      <c r="AM34" s="3">
        <f t="shared" si="23"/>
        <v>608.9</v>
      </c>
      <c r="AN34" s="3">
        <f t="shared" si="24"/>
        <v>135.19999999999999</v>
      </c>
      <c r="AO34" s="19">
        <f t="shared" si="25"/>
        <v>28.54127084652734</v>
      </c>
      <c r="AP34" s="3" t="s">
        <v>38</v>
      </c>
      <c r="AQ34" s="5">
        <v>7406.6</v>
      </c>
      <c r="AR34" s="5">
        <v>9206.2999999999993</v>
      </c>
      <c r="AS34" s="5">
        <v>470.7</v>
      </c>
      <c r="AT34" s="5">
        <v>624.70000000000005</v>
      </c>
      <c r="AU34" s="3">
        <f t="shared" si="26"/>
        <v>7877.3</v>
      </c>
      <c r="AV34" s="5">
        <f t="shared" si="26"/>
        <v>9831</v>
      </c>
      <c r="AW34" s="22">
        <f t="shared" si="27"/>
        <v>0.2480164523377299</v>
      </c>
      <c r="AX34" s="3" t="s">
        <v>38</v>
      </c>
      <c r="AY34" s="7">
        <f t="shared" si="28"/>
        <v>9453.2999999999993</v>
      </c>
      <c r="AZ34" s="25">
        <v>1700.5</v>
      </c>
      <c r="BA34" s="25">
        <v>7522.8</v>
      </c>
      <c r="BB34" s="5">
        <v>230</v>
      </c>
      <c r="BC34" s="7">
        <f t="shared" si="29"/>
        <v>313.10000000000002</v>
      </c>
      <c r="BD34" s="25">
        <v>76.400000000000006</v>
      </c>
      <c r="BE34" s="25">
        <v>236.7</v>
      </c>
      <c r="BF34" s="5"/>
      <c r="BG34" s="1">
        <f t="shared" si="30"/>
        <v>9766.4</v>
      </c>
      <c r="BH34" s="1">
        <f t="shared" si="31"/>
        <v>1776.9</v>
      </c>
      <c r="BI34" s="1">
        <f t="shared" si="32"/>
        <v>7759.5</v>
      </c>
      <c r="BJ34" s="1">
        <f t="shared" si="33"/>
        <v>230</v>
      </c>
      <c r="BK34" s="7">
        <f t="shared" si="34"/>
        <v>6750.0999999999995</v>
      </c>
      <c r="BL34" s="25">
        <v>1178.2</v>
      </c>
      <c r="BM34" s="25">
        <v>4823.8999999999996</v>
      </c>
      <c r="BN34" s="5">
        <v>748</v>
      </c>
      <c r="BO34" s="7">
        <f t="shared" si="35"/>
        <v>115.8</v>
      </c>
      <c r="BP34" s="25">
        <v>32.299999999999997</v>
      </c>
      <c r="BQ34" s="25">
        <v>83.5</v>
      </c>
      <c r="BR34" s="5"/>
      <c r="BS34" s="1">
        <f t="shared" si="36"/>
        <v>6865.9</v>
      </c>
      <c r="BT34" s="1">
        <f t="shared" si="36"/>
        <v>1210.5</v>
      </c>
      <c r="BU34" s="1">
        <f t="shared" si="36"/>
        <v>4907.3999999999996</v>
      </c>
      <c r="BV34" s="5">
        <f t="shared" si="36"/>
        <v>748</v>
      </c>
    </row>
    <row r="35" spans="1:74" ht="15.6">
      <c r="A35" s="60">
        <v>30</v>
      </c>
      <c r="B35" s="61" t="s">
        <v>39</v>
      </c>
      <c r="C35" s="62">
        <f t="shared" si="0"/>
        <v>144.19999999999999</v>
      </c>
      <c r="D35" s="62">
        <f t="shared" si="1"/>
        <v>120.5</v>
      </c>
      <c r="E35" s="63">
        <f t="shared" si="2"/>
        <v>-0.16435506241331477</v>
      </c>
      <c r="F35" s="61">
        <f t="shared" si="3"/>
        <v>1416.9</v>
      </c>
      <c r="G35" s="52">
        <f t="shared" si="4"/>
        <v>919.4</v>
      </c>
      <c r="H35" s="65">
        <f t="shared" si="5"/>
        <v>-0.35111863928294168</v>
      </c>
      <c r="I35" s="42">
        <f t="shared" si="6"/>
        <v>1607</v>
      </c>
      <c r="J35" s="63">
        <f t="shared" si="7"/>
        <v>-0.15890296242018209</v>
      </c>
      <c r="K35" s="66">
        <f t="shared" si="8"/>
        <v>1652.2</v>
      </c>
      <c r="L35" s="67">
        <f t="shared" si="9"/>
        <v>-7.65189201274383E-2</v>
      </c>
      <c r="M35" s="68">
        <f t="shared" si="10"/>
        <v>243.5</v>
      </c>
      <c r="N35" s="46">
        <f t="shared" si="11"/>
        <v>2.0108923334729835E-2</v>
      </c>
      <c r="O35" s="68">
        <f t="shared" si="12"/>
        <v>442.7</v>
      </c>
      <c r="P35" s="67">
        <f t="shared" si="13"/>
        <v>-0.38971601874827683</v>
      </c>
      <c r="Q35" s="68">
        <f t="shared" si="14"/>
        <v>966</v>
      </c>
      <c r="R35" s="63">
        <f t="shared" si="15"/>
        <v>0.1709090909090909</v>
      </c>
      <c r="S35" s="67">
        <f t="shared" si="16"/>
        <v>1.0281269446172994</v>
      </c>
      <c r="T35" s="69">
        <f t="shared" si="17"/>
        <v>0.15152457996266336</v>
      </c>
      <c r="U35" s="84"/>
      <c r="V35" s="3" t="s">
        <v>39</v>
      </c>
      <c r="W35" s="12">
        <v>1416.9</v>
      </c>
      <c r="X35" s="12"/>
      <c r="Y35" s="10">
        <f t="shared" si="18"/>
        <v>1416.9</v>
      </c>
      <c r="Z35" s="64">
        <v>919.4</v>
      </c>
      <c r="AA35" s="12"/>
      <c r="AB35" s="10">
        <f t="shared" si="19"/>
        <v>919.4</v>
      </c>
      <c r="AC35" s="12">
        <f t="shared" si="20"/>
        <v>-497.50000000000011</v>
      </c>
      <c r="AD35" s="8">
        <f t="shared" si="37"/>
        <v>-0.35111863928294168</v>
      </c>
      <c r="AF35" s="3">
        <v>144.19999999999999</v>
      </c>
      <c r="AG35" s="3">
        <v>120.5</v>
      </c>
      <c r="AH35" s="1">
        <f t="shared" si="21"/>
        <v>-23.699999999999989</v>
      </c>
      <c r="AI35" s="3"/>
      <c r="AJ35" s="3"/>
      <c r="AK35" s="5">
        <f t="shared" si="22"/>
        <v>0</v>
      </c>
      <c r="AL35" s="3">
        <f t="shared" si="23"/>
        <v>144.19999999999999</v>
      </c>
      <c r="AM35" s="3">
        <f t="shared" si="23"/>
        <v>120.5</v>
      </c>
      <c r="AN35" s="3">
        <f t="shared" si="24"/>
        <v>-23.699999999999989</v>
      </c>
      <c r="AO35" s="19">
        <f t="shared" si="25"/>
        <v>-16.435506241331478</v>
      </c>
      <c r="AP35" s="3" t="s">
        <v>39</v>
      </c>
      <c r="AQ35" s="5">
        <v>1910.6</v>
      </c>
      <c r="AR35" s="5">
        <v>1607</v>
      </c>
      <c r="AS35" s="5"/>
      <c r="AT35" s="5"/>
      <c r="AU35" s="3">
        <f t="shared" si="26"/>
        <v>1910.6</v>
      </c>
      <c r="AV35" s="5">
        <f t="shared" si="26"/>
        <v>1607</v>
      </c>
      <c r="AW35" s="22">
        <f t="shared" si="27"/>
        <v>-0.15890296242018209</v>
      </c>
      <c r="AX35" s="3" t="s">
        <v>39</v>
      </c>
      <c r="AY35" s="7">
        <f t="shared" si="28"/>
        <v>1652.2</v>
      </c>
      <c r="AZ35" s="25">
        <v>243.5</v>
      </c>
      <c r="BA35" s="25">
        <v>442.7</v>
      </c>
      <c r="BB35" s="5">
        <v>966</v>
      </c>
      <c r="BC35" s="7">
        <f t="shared" si="29"/>
        <v>0</v>
      </c>
      <c r="BD35" s="1"/>
      <c r="BE35" s="1"/>
      <c r="BF35" s="5"/>
      <c r="BG35" s="1">
        <f t="shared" si="30"/>
        <v>1652.2</v>
      </c>
      <c r="BH35" s="1">
        <f t="shared" si="31"/>
        <v>243.5</v>
      </c>
      <c r="BI35" s="1">
        <f t="shared" si="32"/>
        <v>442.7</v>
      </c>
      <c r="BJ35" s="1">
        <f t="shared" si="33"/>
        <v>966</v>
      </c>
      <c r="BK35" s="7">
        <f t="shared" si="34"/>
        <v>1789.1</v>
      </c>
      <c r="BL35" s="25">
        <v>238.7</v>
      </c>
      <c r="BM35" s="25">
        <v>725.4</v>
      </c>
      <c r="BN35" s="5">
        <v>825</v>
      </c>
      <c r="BO35" s="7">
        <f t="shared" si="35"/>
        <v>0</v>
      </c>
      <c r="BP35" s="1"/>
      <c r="BQ35" s="1"/>
      <c r="BR35" s="5"/>
      <c r="BS35" s="1">
        <f t="shared" si="36"/>
        <v>1789.1</v>
      </c>
      <c r="BT35" s="1">
        <f t="shared" si="36"/>
        <v>238.7</v>
      </c>
      <c r="BU35" s="1">
        <f t="shared" si="36"/>
        <v>725.4</v>
      </c>
      <c r="BV35" s="5">
        <f t="shared" si="36"/>
        <v>825</v>
      </c>
    </row>
    <row r="36" spans="1:74" ht="15.6">
      <c r="A36" s="48">
        <v>31</v>
      </c>
      <c r="B36" s="49" t="s">
        <v>40</v>
      </c>
      <c r="C36" s="50">
        <f t="shared" si="0"/>
        <v>1284.5999999999999</v>
      </c>
      <c r="D36" s="50">
        <f t="shared" si="1"/>
        <v>1274.2</v>
      </c>
      <c r="E36" s="51">
        <f t="shared" si="2"/>
        <v>-8.0959053401836092E-3</v>
      </c>
      <c r="F36" s="49">
        <f t="shared" si="3"/>
        <v>20620.399999999998</v>
      </c>
      <c r="G36" s="52">
        <f t="shared" si="4"/>
        <v>18841.3</v>
      </c>
      <c r="H36" s="53">
        <f t="shared" si="5"/>
        <v>-8.6278636689879867E-2</v>
      </c>
      <c r="I36" s="54">
        <f t="shared" si="6"/>
        <v>21786.5</v>
      </c>
      <c r="J36" s="51">
        <f t="shared" si="7"/>
        <v>6.2528042761553548E-2</v>
      </c>
      <c r="K36" s="55">
        <f t="shared" si="8"/>
        <v>20455.3</v>
      </c>
      <c r="L36" s="56">
        <f t="shared" si="9"/>
        <v>0.26377278989737979</v>
      </c>
      <c r="M36" s="57">
        <f t="shared" si="10"/>
        <v>4119.2</v>
      </c>
      <c r="N36" s="58">
        <f t="shared" si="11"/>
        <v>-0.12331332737411138</v>
      </c>
      <c r="O36" s="57">
        <f t="shared" si="12"/>
        <v>16336.099999999999</v>
      </c>
      <c r="P36" s="56">
        <f t="shared" si="13"/>
        <v>0.42210092885186246</v>
      </c>
      <c r="Q36" s="57">
        <f t="shared" si="14"/>
        <v>0</v>
      </c>
      <c r="R36" s="51"/>
      <c r="S36" s="56">
        <f t="shared" si="16"/>
        <v>0.93889794138572047</v>
      </c>
      <c r="T36" s="59">
        <f t="shared" si="17"/>
        <v>0.18907121382507516</v>
      </c>
      <c r="U36" s="84"/>
      <c r="V36" s="3" t="s">
        <v>40</v>
      </c>
      <c r="W36" s="12">
        <v>2255.3000000000002</v>
      </c>
      <c r="X36" s="12">
        <v>18365.099999999999</v>
      </c>
      <c r="Y36" s="10">
        <f t="shared" si="18"/>
        <v>20620.399999999998</v>
      </c>
      <c r="Z36" s="52">
        <v>2262.3000000000002</v>
      </c>
      <c r="AA36" s="12">
        <v>16579</v>
      </c>
      <c r="AB36" s="10">
        <f t="shared" si="19"/>
        <v>18841.3</v>
      </c>
      <c r="AC36" s="12">
        <f t="shared" si="20"/>
        <v>-1779.0999999999985</v>
      </c>
      <c r="AD36" s="8">
        <f t="shared" si="37"/>
        <v>-8.6278636689879867E-2</v>
      </c>
      <c r="AF36" s="3">
        <v>277.60000000000002</v>
      </c>
      <c r="AG36" s="3">
        <v>279.7</v>
      </c>
      <c r="AH36" s="1">
        <f t="shared" si="21"/>
        <v>2.0999999999999659</v>
      </c>
      <c r="AI36" s="3">
        <v>1007</v>
      </c>
      <c r="AJ36" s="3">
        <v>994.5</v>
      </c>
      <c r="AK36" s="5">
        <f t="shared" si="22"/>
        <v>-12.5</v>
      </c>
      <c r="AL36" s="3">
        <f t="shared" si="23"/>
        <v>1284.5999999999999</v>
      </c>
      <c r="AM36" s="3">
        <f t="shared" si="23"/>
        <v>1274.2</v>
      </c>
      <c r="AN36" s="3">
        <f t="shared" si="24"/>
        <v>-10.399999999999864</v>
      </c>
      <c r="AO36" s="19">
        <f t="shared" si="25"/>
        <v>-0.8095905340183609</v>
      </c>
      <c r="AP36" s="3" t="s">
        <v>40</v>
      </c>
      <c r="AQ36" s="5">
        <v>5741.2</v>
      </c>
      <c r="AR36" s="5">
        <v>5882.3</v>
      </c>
      <c r="AS36" s="5">
        <v>14763.2</v>
      </c>
      <c r="AT36" s="5">
        <v>15904.2</v>
      </c>
      <c r="AU36" s="3">
        <f t="shared" si="26"/>
        <v>20504.400000000001</v>
      </c>
      <c r="AV36" s="5">
        <f t="shared" si="26"/>
        <v>21786.5</v>
      </c>
      <c r="AW36" s="22">
        <f t="shared" si="27"/>
        <v>6.2528042761553548E-2</v>
      </c>
      <c r="AX36" s="3" t="s">
        <v>40</v>
      </c>
      <c r="AY36" s="7">
        <f t="shared" si="28"/>
        <v>4928.8</v>
      </c>
      <c r="AZ36" s="25">
        <v>518.1</v>
      </c>
      <c r="BA36" s="25">
        <v>4410.7</v>
      </c>
      <c r="BB36" s="5">
        <v>0</v>
      </c>
      <c r="BC36" s="7">
        <f t="shared" si="29"/>
        <v>15526.5</v>
      </c>
      <c r="BD36" s="25">
        <v>3601.1</v>
      </c>
      <c r="BE36" s="25">
        <v>11925.4</v>
      </c>
      <c r="BF36" s="5">
        <v>0</v>
      </c>
      <c r="BG36" s="1">
        <f t="shared" si="30"/>
        <v>20455.3</v>
      </c>
      <c r="BH36" s="1">
        <f t="shared" si="31"/>
        <v>4119.2</v>
      </c>
      <c r="BI36" s="1">
        <f t="shared" si="32"/>
        <v>16336.099999999999</v>
      </c>
      <c r="BJ36" s="1">
        <f t="shared" si="33"/>
        <v>0</v>
      </c>
      <c r="BK36" s="7">
        <f t="shared" si="34"/>
        <v>3980.6000000000004</v>
      </c>
      <c r="BL36" s="25">
        <v>534.20000000000005</v>
      </c>
      <c r="BM36" s="25">
        <v>3446.4</v>
      </c>
      <c r="BN36" s="5"/>
      <c r="BO36" s="7">
        <f t="shared" si="35"/>
        <v>12205.3</v>
      </c>
      <c r="BP36" s="25">
        <v>4164.3999999999996</v>
      </c>
      <c r="BQ36" s="25">
        <v>8040.9</v>
      </c>
      <c r="BR36" s="5"/>
      <c r="BS36" s="1">
        <f t="shared" si="36"/>
        <v>16185.9</v>
      </c>
      <c r="BT36" s="1">
        <f t="shared" si="36"/>
        <v>4698.5999999999995</v>
      </c>
      <c r="BU36" s="1">
        <f t="shared" si="36"/>
        <v>11487.3</v>
      </c>
      <c r="BV36" s="5">
        <f t="shared" si="36"/>
        <v>0</v>
      </c>
    </row>
    <row r="37" spans="1:74" ht="15.6">
      <c r="A37" s="60">
        <v>32</v>
      </c>
      <c r="B37" s="61" t="s">
        <v>41</v>
      </c>
      <c r="C37" s="62">
        <f t="shared" si="0"/>
        <v>1014</v>
      </c>
      <c r="D37" s="62">
        <f t="shared" si="1"/>
        <v>955.2</v>
      </c>
      <c r="E37" s="63">
        <f t="shared" si="2"/>
        <v>-5.7988165680473325E-2</v>
      </c>
      <c r="F37" s="61">
        <f t="shared" si="3"/>
        <v>14403.8</v>
      </c>
      <c r="G37" s="64">
        <f t="shared" si="4"/>
        <v>14505.1</v>
      </c>
      <c r="H37" s="65">
        <f t="shared" si="5"/>
        <v>7.0328663269415776E-3</v>
      </c>
      <c r="I37" s="42">
        <f t="shared" si="6"/>
        <v>16263.6</v>
      </c>
      <c r="J37" s="63">
        <f t="shared" si="7"/>
        <v>-9.5852871323305298E-3</v>
      </c>
      <c r="K37" s="66">
        <f t="shared" si="8"/>
        <v>12910.8</v>
      </c>
      <c r="L37" s="67">
        <f t="shared" si="9"/>
        <v>-0.15804438415839003</v>
      </c>
      <c r="M37" s="68">
        <f t="shared" si="10"/>
        <v>3543.7</v>
      </c>
      <c r="N37" s="46">
        <f t="shared" si="11"/>
        <v>-6.1818278089590173E-2</v>
      </c>
      <c r="O37" s="68">
        <f t="shared" si="12"/>
        <v>4987.8999999999996</v>
      </c>
      <c r="P37" s="67">
        <f t="shared" si="13"/>
        <v>-0.29320825834974718</v>
      </c>
      <c r="Q37" s="68">
        <f t="shared" si="14"/>
        <v>4379.2</v>
      </c>
      <c r="R37" s="63">
        <f t="shared" si="15"/>
        <v>-2.6844444444444483E-2</v>
      </c>
      <c r="S37" s="67">
        <f t="shared" si="16"/>
        <v>0.79384638087508297</v>
      </c>
      <c r="T37" s="69">
        <f t="shared" si="17"/>
        <v>0.21789148773949185</v>
      </c>
      <c r="U37" s="84"/>
      <c r="V37" s="3" t="s">
        <v>41</v>
      </c>
      <c r="W37" s="12"/>
      <c r="X37" s="12">
        <v>14403.8</v>
      </c>
      <c r="Y37" s="10">
        <f t="shared" si="18"/>
        <v>14403.8</v>
      </c>
      <c r="Z37" s="64"/>
      <c r="AA37" s="12">
        <v>14505.1</v>
      </c>
      <c r="AB37" s="10">
        <f t="shared" si="19"/>
        <v>14505.1</v>
      </c>
      <c r="AC37" s="12">
        <f t="shared" si="20"/>
        <v>101.30000000000109</v>
      </c>
      <c r="AD37" s="8">
        <f t="shared" si="37"/>
        <v>7.0328663269415776E-3</v>
      </c>
      <c r="AF37" s="3"/>
      <c r="AG37" s="3"/>
      <c r="AH37" s="1">
        <f t="shared" si="21"/>
        <v>0</v>
      </c>
      <c r="AI37" s="3">
        <v>1014</v>
      </c>
      <c r="AJ37" s="3">
        <v>955.2</v>
      </c>
      <c r="AK37" s="5">
        <f t="shared" si="22"/>
        <v>-58.799999999999955</v>
      </c>
      <c r="AL37" s="3">
        <f t="shared" si="23"/>
        <v>1014</v>
      </c>
      <c r="AM37" s="3">
        <f t="shared" si="23"/>
        <v>955.2</v>
      </c>
      <c r="AN37" s="3">
        <f t="shared" si="24"/>
        <v>-58.799999999999955</v>
      </c>
      <c r="AO37" s="19">
        <f t="shared" si="25"/>
        <v>-5.7988165680473323</v>
      </c>
      <c r="AP37" s="3" t="s">
        <v>41</v>
      </c>
      <c r="AQ37" s="5"/>
      <c r="AR37" s="5"/>
      <c r="AS37" s="5">
        <v>16421</v>
      </c>
      <c r="AT37" s="5">
        <v>16263.6</v>
      </c>
      <c r="AU37" s="3">
        <f t="shared" si="26"/>
        <v>16421</v>
      </c>
      <c r="AV37" s="5">
        <f t="shared" si="26"/>
        <v>16263.6</v>
      </c>
      <c r="AW37" s="22">
        <f t="shared" si="27"/>
        <v>-9.5852871323305298E-3</v>
      </c>
      <c r="AX37" s="3" t="s">
        <v>41</v>
      </c>
      <c r="AY37" s="7">
        <f t="shared" si="28"/>
        <v>0</v>
      </c>
      <c r="AZ37" s="1"/>
      <c r="BA37" s="1"/>
      <c r="BB37" s="5"/>
      <c r="BC37" s="7">
        <f t="shared" si="29"/>
        <v>12910.8</v>
      </c>
      <c r="BD37" s="25">
        <v>3543.7</v>
      </c>
      <c r="BE37" s="25">
        <v>4987.8999999999996</v>
      </c>
      <c r="BF37" s="5">
        <v>4379.2</v>
      </c>
      <c r="BG37" s="1">
        <f t="shared" si="30"/>
        <v>12910.8</v>
      </c>
      <c r="BH37" s="1">
        <f t="shared" si="31"/>
        <v>3543.7</v>
      </c>
      <c r="BI37" s="1">
        <f t="shared" si="32"/>
        <v>4987.8999999999996</v>
      </c>
      <c r="BJ37" s="1">
        <f t="shared" si="33"/>
        <v>4379.2</v>
      </c>
      <c r="BK37" s="7">
        <f t="shared" si="34"/>
        <v>0</v>
      </c>
      <c r="BL37" s="1"/>
      <c r="BM37" s="1"/>
      <c r="BN37" s="5"/>
      <c r="BO37" s="7">
        <f t="shared" si="35"/>
        <v>15334.3</v>
      </c>
      <c r="BP37" s="25">
        <v>3777.2</v>
      </c>
      <c r="BQ37" s="25">
        <v>7057.1</v>
      </c>
      <c r="BR37" s="5">
        <v>4500</v>
      </c>
      <c r="BS37" s="1">
        <f t="shared" si="36"/>
        <v>15334.3</v>
      </c>
      <c r="BT37" s="1">
        <f t="shared" si="36"/>
        <v>3777.2</v>
      </c>
      <c r="BU37" s="1">
        <f t="shared" si="36"/>
        <v>7057.1</v>
      </c>
      <c r="BV37" s="5">
        <f t="shared" si="36"/>
        <v>4500</v>
      </c>
    </row>
    <row r="38" spans="1:74" ht="15.6">
      <c r="A38" s="48">
        <v>33</v>
      </c>
      <c r="B38" s="49" t="s">
        <v>42</v>
      </c>
      <c r="C38" s="50">
        <f t="shared" si="0"/>
        <v>5527.1</v>
      </c>
      <c r="D38" s="50">
        <f t="shared" si="1"/>
        <v>5804</v>
      </c>
      <c r="E38" s="51">
        <f t="shared" si="2"/>
        <v>5.0098605055092116E-2</v>
      </c>
      <c r="F38" s="49">
        <f t="shared" si="3"/>
        <v>55218.6</v>
      </c>
      <c r="G38" s="64">
        <f t="shared" si="4"/>
        <v>54799.399999999994</v>
      </c>
      <c r="H38" s="53">
        <f t="shared" si="5"/>
        <v>-7.5916448443097868E-3</v>
      </c>
      <c r="I38" s="54">
        <f t="shared" si="6"/>
        <v>78473.2</v>
      </c>
      <c r="J38" s="51">
        <f t="shared" si="7"/>
        <v>2.9455094525757671E-2</v>
      </c>
      <c r="K38" s="55">
        <f t="shared" si="8"/>
        <v>66991.399999999994</v>
      </c>
      <c r="L38" s="56">
        <f t="shared" si="9"/>
        <v>8.0063973791382123E-2</v>
      </c>
      <c r="M38" s="57">
        <f t="shared" si="10"/>
        <v>15322.1</v>
      </c>
      <c r="N38" s="58">
        <f t="shared" si="11"/>
        <v>0.27421889943200239</v>
      </c>
      <c r="O38" s="57">
        <f t="shared" si="12"/>
        <v>24931.5</v>
      </c>
      <c r="P38" s="56">
        <f t="shared" si="13"/>
        <v>-1.1353091863683702E-2</v>
      </c>
      <c r="Q38" s="57">
        <f t="shared" si="14"/>
        <v>26737.8</v>
      </c>
      <c r="R38" s="51">
        <f t="shared" si="15"/>
        <v>7.8881002626811136E-2</v>
      </c>
      <c r="S38" s="56">
        <f t="shared" si="16"/>
        <v>0.85368507974697094</v>
      </c>
      <c r="T38" s="59">
        <f t="shared" si="17"/>
        <v>0.19525264676348106</v>
      </c>
      <c r="U38" s="84"/>
      <c r="V38" s="3" t="s">
        <v>42</v>
      </c>
      <c r="W38" s="12">
        <v>32415.599999999999</v>
      </c>
      <c r="X38" s="12">
        <v>22803</v>
      </c>
      <c r="Y38" s="10">
        <f t="shared" si="18"/>
        <v>55218.6</v>
      </c>
      <c r="Z38" s="52">
        <v>33495.199999999997</v>
      </c>
      <c r="AA38" s="12">
        <v>21304.2</v>
      </c>
      <c r="AB38" s="10">
        <f t="shared" si="19"/>
        <v>54799.399999999994</v>
      </c>
      <c r="AC38" s="12">
        <f t="shared" si="20"/>
        <v>-419.20000000000437</v>
      </c>
      <c r="AD38" s="8">
        <f t="shared" si="37"/>
        <v>-7.5916448443097868E-3</v>
      </c>
      <c r="AF38" s="3">
        <v>3308.1</v>
      </c>
      <c r="AG38" s="3">
        <v>3473.3</v>
      </c>
      <c r="AH38" s="1">
        <f t="shared" si="21"/>
        <v>165.20000000000027</v>
      </c>
      <c r="AI38" s="3">
        <v>2219</v>
      </c>
      <c r="AJ38" s="3">
        <v>2330.6999999999998</v>
      </c>
      <c r="AK38" s="5">
        <f t="shared" si="22"/>
        <v>111.69999999999982</v>
      </c>
      <c r="AL38" s="3">
        <f t="shared" si="23"/>
        <v>5527.1</v>
      </c>
      <c r="AM38" s="3">
        <f t="shared" si="23"/>
        <v>5804</v>
      </c>
      <c r="AN38" s="3">
        <f t="shared" si="24"/>
        <v>276.89999999999964</v>
      </c>
      <c r="AO38" s="19">
        <f t="shared" si="25"/>
        <v>5.0098605055092111</v>
      </c>
      <c r="AP38" s="3" t="s">
        <v>42</v>
      </c>
      <c r="AQ38" s="5">
        <v>50161</v>
      </c>
      <c r="AR38" s="5">
        <v>51482.1</v>
      </c>
      <c r="AS38" s="5">
        <v>26066.9</v>
      </c>
      <c r="AT38" s="5">
        <v>26991.1</v>
      </c>
      <c r="AU38" s="3">
        <f t="shared" si="26"/>
        <v>76227.899999999994</v>
      </c>
      <c r="AV38" s="5">
        <f t="shared" si="26"/>
        <v>78473.2</v>
      </c>
      <c r="AW38" s="22">
        <f t="shared" si="27"/>
        <v>2.9455094525757671E-2</v>
      </c>
      <c r="AX38" s="3" t="s">
        <v>42</v>
      </c>
      <c r="AY38" s="7">
        <f t="shared" si="28"/>
        <v>40948.199999999997</v>
      </c>
      <c r="AZ38" s="25">
        <v>9378.2000000000007</v>
      </c>
      <c r="BA38" s="25">
        <v>15233.2</v>
      </c>
      <c r="BB38" s="5">
        <v>16336.8</v>
      </c>
      <c r="BC38" s="7">
        <f t="shared" si="29"/>
        <v>26043.199999999997</v>
      </c>
      <c r="BD38" s="25">
        <v>5943.9</v>
      </c>
      <c r="BE38" s="25">
        <v>9698.2999999999993</v>
      </c>
      <c r="BF38" s="5">
        <v>10401</v>
      </c>
      <c r="BG38" s="1">
        <f t="shared" si="30"/>
        <v>66991.399999999994</v>
      </c>
      <c r="BH38" s="1">
        <f t="shared" si="31"/>
        <v>15322.1</v>
      </c>
      <c r="BI38" s="1">
        <f t="shared" si="32"/>
        <v>24931.5</v>
      </c>
      <c r="BJ38" s="1">
        <f t="shared" si="33"/>
        <v>26737.8</v>
      </c>
      <c r="BK38" s="7">
        <f t="shared" si="34"/>
        <v>36772.800000000003</v>
      </c>
      <c r="BL38" s="25">
        <v>7122.3</v>
      </c>
      <c r="BM38" s="25">
        <v>14954.2</v>
      </c>
      <c r="BN38" s="5">
        <v>14696.3</v>
      </c>
      <c r="BO38" s="7">
        <f t="shared" si="35"/>
        <v>25252.6</v>
      </c>
      <c r="BP38" s="25">
        <v>4902.3999999999996</v>
      </c>
      <c r="BQ38" s="25">
        <v>10263.6</v>
      </c>
      <c r="BR38" s="5">
        <v>10086.6</v>
      </c>
      <c r="BS38" s="1">
        <f t="shared" si="36"/>
        <v>62025.4</v>
      </c>
      <c r="BT38" s="1">
        <f t="shared" si="36"/>
        <v>12024.7</v>
      </c>
      <c r="BU38" s="1">
        <f t="shared" si="36"/>
        <v>25217.800000000003</v>
      </c>
      <c r="BV38" s="5">
        <f t="shared" si="36"/>
        <v>24782.9</v>
      </c>
    </row>
    <row r="39" spans="1:74" ht="15.6">
      <c r="A39" s="60">
        <v>34</v>
      </c>
      <c r="B39" s="61" t="s">
        <v>43</v>
      </c>
      <c r="C39" s="62">
        <f t="shared" si="0"/>
        <v>435</v>
      </c>
      <c r="D39" s="62">
        <f t="shared" si="1"/>
        <v>631</v>
      </c>
      <c r="E39" s="63">
        <f t="shared" si="2"/>
        <v>0.45057471264367815</v>
      </c>
      <c r="F39" s="61">
        <f t="shared" si="3"/>
        <v>7576.1</v>
      </c>
      <c r="G39" s="64">
        <f t="shared" si="4"/>
        <v>13653.5</v>
      </c>
      <c r="H39" s="65">
        <f t="shared" si="5"/>
        <v>0.80218054143952688</v>
      </c>
      <c r="I39" s="42">
        <f t="shared" si="6"/>
        <v>8965.9</v>
      </c>
      <c r="J39" s="63">
        <f t="shared" si="7"/>
        <v>0.51548291132821744</v>
      </c>
      <c r="K39" s="66">
        <f t="shared" si="8"/>
        <v>7477</v>
      </c>
      <c r="L39" s="67">
        <f t="shared" si="9"/>
        <v>0.29606517594037096</v>
      </c>
      <c r="M39" s="68">
        <f t="shared" si="10"/>
        <v>2625</v>
      </c>
      <c r="N39" s="46">
        <f t="shared" si="11"/>
        <v>0.88374596340150702</v>
      </c>
      <c r="O39" s="68">
        <f t="shared" si="12"/>
        <v>4787.8</v>
      </c>
      <c r="P39" s="67">
        <f t="shared" si="13"/>
        <v>9.9859869977716981E-2</v>
      </c>
      <c r="Q39" s="68">
        <f t="shared" si="14"/>
        <v>64.2</v>
      </c>
      <c r="R39" s="63">
        <f t="shared" si="15"/>
        <v>1.8660714285714288</v>
      </c>
      <c r="S39" s="67">
        <f t="shared" si="16"/>
        <v>0.83393747420783193</v>
      </c>
      <c r="T39" s="69">
        <f t="shared" si="17"/>
        <v>0.29277596225699598</v>
      </c>
      <c r="U39" s="84"/>
      <c r="V39" s="3" t="s">
        <v>43</v>
      </c>
      <c r="W39" s="12"/>
      <c r="X39" s="12">
        <v>7576.1</v>
      </c>
      <c r="Y39" s="10">
        <f t="shared" si="18"/>
        <v>7576.1</v>
      </c>
      <c r="Z39" s="64"/>
      <c r="AA39" s="12">
        <v>13653.5</v>
      </c>
      <c r="AB39" s="10">
        <f t="shared" si="19"/>
        <v>13653.5</v>
      </c>
      <c r="AC39" s="12">
        <f t="shared" si="20"/>
        <v>6077.4</v>
      </c>
      <c r="AD39" s="8">
        <f t="shared" si="37"/>
        <v>0.80218054143952688</v>
      </c>
      <c r="AF39" s="3"/>
      <c r="AG39" s="3"/>
      <c r="AH39" s="1">
        <f t="shared" si="21"/>
        <v>0</v>
      </c>
      <c r="AI39" s="3">
        <v>435</v>
      </c>
      <c r="AJ39" s="3">
        <v>631</v>
      </c>
      <c r="AK39" s="5">
        <f t="shared" si="22"/>
        <v>196</v>
      </c>
      <c r="AL39" s="3">
        <f t="shared" si="23"/>
        <v>435</v>
      </c>
      <c r="AM39" s="3">
        <f t="shared" si="23"/>
        <v>631</v>
      </c>
      <c r="AN39" s="3">
        <f t="shared" si="24"/>
        <v>196</v>
      </c>
      <c r="AO39" s="19">
        <f t="shared" si="25"/>
        <v>45.057471264367813</v>
      </c>
      <c r="AP39" s="3" t="s">
        <v>43</v>
      </c>
      <c r="AQ39" s="5"/>
      <c r="AR39" s="5"/>
      <c r="AS39" s="5">
        <v>5916.2</v>
      </c>
      <c r="AT39" s="5">
        <v>8965.9</v>
      </c>
      <c r="AU39" s="3">
        <f t="shared" si="26"/>
        <v>5916.2</v>
      </c>
      <c r="AV39" s="5">
        <f t="shared" si="26"/>
        <v>8965.9</v>
      </c>
      <c r="AW39" s="22">
        <f t="shared" si="27"/>
        <v>0.51548291132821744</v>
      </c>
      <c r="AX39" s="3" t="s">
        <v>43</v>
      </c>
      <c r="AY39" s="7">
        <f t="shared" si="28"/>
        <v>0</v>
      </c>
      <c r="AZ39" s="1"/>
      <c r="BA39" s="1"/>
      <c r="BB39" s="5"/>
      <c r="BC39" s="7">
        <f t="shared" si="29"/>
        <v>7477</v>
      </c>
      <c r="BD39" s="25">
        <v>2625</v>
      </c>
      <c r="BE39" s="25">
        <v>4787.8</v>
      </c>
      <c r="BF39" s="5">
        <v>64.2</v>
      </c>
      <c r="BG39" s="1">
        <f t="shared" si="30"/>
        <v>7477</v>
      </c>
      <c r="BH39" s="1">
        <f t="shared" si="31"/>
        <v>2625</v>
      </c>
      <c r="BI39" s="1">
        <f t="shared" si="32"/>
        <v>4787.8</v>
      </c>
      <c r="BJ39" s="1">
        <f t="shared" si="33"/>
        <v>64.2</v>
      </c>
      <c r="BK39" s="7">
        <f t="shared" si="34"/>
        <v>0</v>
      </c>
      <c r="BL39" s="1"/>
      <c r="BM39" s="1"/>
      <c r="BN39" s="5"/>
      <c r="BO39" s="7">
        <f t="shared" si="35"/>
        <v>5769</v>
      </c>
      <c r="BP39" s="25">
        <v>1393.5</v>
      </c>
      <c r="BQ39" s="25">
        <v>4353.1000000000004</v>
      </c>
      <c r="BR39" s="5">
        <v>22.4</v>
      </c>
      <c r="BS39" s="1">
        <f t="shared" si="36"/>
        <v>5769</v>
      </c>
      <c r="BT39" s="1">
        <f t="shared" si="36"/>
        <v>1393.5</v>
      </c>
      <c r="BU39" s="1">
        <f t="shared" si="36"/>
        <v>4353.1000000000004</v>
      </c>
      <c r="BV39" s="5">
        <f t="shared" si="36"/>
        <v>22.4</v>
      </c>
    </row>
    <row r="40" spans="1:74" ht="15.6">
      <c r="A40" s="48">
        <v>35</v>
      </c>
      <c r="B40" s="49" t="s">
        <v>44</v>
      </c>
      <c r="C40" s="50">
        <f t="shared" si="0"/>
        <v>347.8</v>
      </c>
      <c r="D40" s="50">
        <f t="shared" si="1"/>
        <v>323.7</v>
      </c>
      <c r="E40" s="51">
        <f t="shared" si="2"/>
        <v>-6.9292696952271485E-2</v>
      </c>
      <c r="F40" s="49">
        <f t="shared" si="3"/>
        <v>5368.9</v>
      </c>
      <c r="G40" s="52">
        <f t="shared" si="4"/>
        <v>5733.4</v>
      </c>
      <c r="H40" s="53">
        <f t="shared" si="5"/>
        <v>6.7891001881204727E-2</v>
      </c>
      <c r="I40" s="54">
        <f t="shared" si="6"/>
        <v>6713.8</v>
      </c>
      <c r="J40" s="51">
        <f t="shared" si="7"/>
        <v>3.5792526767256007E-2</v>
      </c>
      <c r="K40" s="55">
        <f t="shared" si="8"/>
        <v>5111.7</v>
      </c>
      <c r="L40" s="56">
        <f t="shared" si="9"/>
        <v>-0.10933579592974645</v>
      </c>
      <c r="M40" s="57">
        <f t="shared" si="10"/>
        <v>1693.5</v>
      </c>
      <c r="N40" s="58">
        <f t="shared" si="11"/>
        <v>0.12293614481798296</v>
      </c>
      <c r="O40" s="57">
        <f t="shared" si="12"/>
        <v>3418.2</v>
      </c>
      <c r="P40" s="56">
        <f t="shared" si="13"/>
        <v>-0.19212497931979874</v>
      </c>
      <c r="Q40" s="57">
        <f t="shared" si="14"/>
        <v>0</v>
      </c>
      <c r="R40" s="51"/>
      <c r="S40" s="56">
        <f t="shared" si="16"/>
        <v>0.76137209925824412</v>
      </c>
      <c r="T40" s="59">
        <f t="shared" si="17"/>
        <v>0.25224165152372724</v>
      </c>
      <c r="U40" s="84"/>
      <c r="V40" s="3" t="s">
        <v>44</v>
      </c>
      <c r="W40" s="12"/>
      <c r="X40" s="12">
        <v>5368.9</v>
      </c>
      <c r="Y40" s="10">
        <f t="shared" si="18"/>
        <v>5368.9</v>
      </c>
      <c r="Z40" s="52"/>
      <c r="AA40" s="12">
        <v>5733.4</v>
      </c>
      <c r="AB40" s="10">
        <f t="shared" si="19"/>
        <v>5733.4</v>
      </c>
      <c r="AC40" s="12">
        <f t="shared" si="20"/>
        <v>364.5</v>
      </c>
      <c r="AD40" s="8">
        <f t="shared" si="37"/>
        <v>6.7891001881204727E-2</v>
      </c>
      <c r="AF40" s="3"/>
      <c r="AG40" s="3"/>
      <c r="AH40" s="1">
        <f t="shared" si="21"/>
        <v>0</v>
      </c>
      <c r="AI40" s="3">
        <v>347.8</v>
      </c>
      <c r="AJ40" s="3">
        <v>323.7</v>
      </c>
      <c r="AK40" s="5">
        <f t="shared" si="22"/>
        <v>-24.100000000000023</v>
      </c>
      <c r="AL40" s="3">
        <f t="shared" si="23"/>
        <v>347.8</v>
      </c>
      <c r="AM40" s="3">
        <f t="shared" si="23"/>
        <v>323.7</v>
      </c>
      <c r="AN40" s="3">
        <f t="shared" si="24"/>
        <v>-24.100000000000023</v>
      </c>
      <c r="AO40" s="19">
        <f t="shared" si="25"/>
        <v>-6.9292696952271484</v>
      </c>
      <c r="AP40" s="3" t="s">
        <v>44</v>
      </c>
      <c r="AQ40" s="5"/>
      <c r="AR40" s="5"/>
      <c r="AS40" s="5">
        <v>6481.8</v>
      </c>
      <c r="AT40" s="5">
        <v>6713.8</v>
      </c>
      <c r="AU40" s="3">
        <f t="shared" si="26"/>
        <v>6481.8</v>
      </c>
      <c r="AV40" s="5">
        <f t="shared" si="26"/>
        <v>6713.8</v>
      </c>
      <c r="AW40" s="22">
        <f t="shared" si="27"/>
        <v>3.5792526767256007E-2</v>
      </c>
      <c r="AX40" s="3" t="s">
        <v>44</v>
      </c>
      <c r="AY40" s="7">
        <f t="shared" si="28"/>
        <v>0</v>
      </c>
      <c r="AZ40" s="1"/>
      <c r="BA40" s="1"/>
      <c r="BB40" s="5"/>
      <c r="BC40" s="7">
        <f t="shared" si="29"/>
        <v>5111.7</v>
      </c>
      <c r="BD40" s="25">
        <v>1693.5</v>
      </c>
      <c r="BE40" s="25">
        <v>3418.2</v>
      </c>
      <c r="BF40" s="5"/>
      <c r="BG40" s="1">
        <f t="shared" si="30"/>
        <v>5111.7</v>
      </c>
      <c r="BH40" s="1">
        <f t="shared" si="31"/>
        <v>1693.5</v>
      </c>
      <c r="BI40" s="1">
        <f t="shared" si="32"/>
        <v>3418.2</v>
      </c>
      <c r="BJ40" s="1">
        <f t="shared" si="33"/>
        <v>0</v>
      </c>
      <c r="BK40" s="7">
        <f t="shared" si="34"/>
        <v>0</v>
      </c>
      <c r="BL40" s="1"/>
      <c r="BM40" s="1"/>
      <c r="BN40" s="5"/>
      <c r="BO40" s="7">
        <f t="shared" si="35"/>
        <v>5739.2000000000007</v>
      </c>
      <c r="BP40" s="25">
        <v>1508.1</v>
      </c>
      <c r="BQ40" s="25">
        <v>4231.1000000000004</v>
      </c>
      <c r="BR40" s="5"/>
      <c r="BS40" s="1">
        <f t="shared" si="36"/>
        <v>5739.2000000000007</v>
      </c>
      <c r="BT40" s="1">
        <f t="shared" si="36"/>
        <v>1508.1</v>
      </c>
      <c r="BU40" s="1">
        <f t="shared" si="36"/>
        <v>4231.1000000000004</v>
      </c>
      <c r="BV40" s="5">
        <f t="shared" si="36"/>
        <v>0</v>
      </c>
    </row>
    <row r="41" spans="1:74" ht="15.6">
      <c r="A41" s="60">
        <v>36</v>
      </c>
      <c r="B41" s="61" t="s">
        <v>45</v>
      </c>
      <c r="C41" s="62">
        <f t="shared" si="0"/>
        <v>2769.4</v>
      </c>
      <c r="D41" s="62">
        <f t="shared" si="1"/>
        <v>2302.3000000000002</v>
      </c>
      <c r="E41" s="63">
        <f t="shared" si="2"/>
        <v>-0.16866469271322304</v>
      </c>
      <c r="F41" s="61">
        <f t="shared" si="3"/>
        <v>25631.4</v>
      </c>
      <c r="G41" s="64">
        <f t="shared" si="4"/>
        <v>20434.8</v>
      </c>
      <c r="H41" s="65">
        <f t="shared" si="5"/>
        <v>-0.20274350991362164</v>
      </c>
      <c r="I41" s="42">
        <f t="shared" si="6"/>
        <v>25710.3</v>
      </c>
      <c r="J41" s="63">
        <f t="shared" si="7"/>
        <v>-8.4446454452543881E-2</v>
      </c>
      <c r="K41" s="66">
        <f t="shared" si="8"/>
        <v>22634.3</v>
      </c>
      <c r="L41" s="67">
        <f t="shared" si="9"/>
        <v>-9.1954714680018049E-2</v>
      </c>
      <c r="M41" s="68">
        <f t="shared" si="10"/>
        <v>11087.5</v>
      </c>
      <c r="N41" s="46">
        <f t="shared" si="11"/>
        <v>-0.1711271922611127</v>
      </c>
      <c r="O41" s="68">
        <f t="shared" si="12"/>
        <v>10581</v>
      </c>
      <c r="P41" s="67">
        <f t="shared" si="13"/>
        <v>-5.5031615046618861E-2</v>
      </c>
      <c r="Q41" s="68">
        <f t="shared" si="14"/>
        <v>965.8</v>
      </c>
      <c r="R41" s="51">
        <f t="shared" si="15"/>
        <v>1.7390811117413496</v>
      </c>
      <c r="S41" s="67">
        <f t="shared" si="16"/>
        <v>0.88035923345896394</v>
      </c>
      <c r="T41" s="69">
        <f t="shared" si="17"/>
        <v>0.43124739890238545</v>
      </c>
      <c r="U41" s="84"/>
      <c r="V41" s="3" t="s">
        <v>45</v>
      </c>
      <c r="W41" s="12"/>
      <c r="X41" s="12">
        <v>25631.4</v>
      </c>
      <c r="Y41" s="10">
        <f t="shared" si="18"/>
        <v>25631.4</v>
      </c>
      <c r="Z41" s="64"/>
      <c r="AA41" s="12">
        <v>20434.8</v>
      </c>
      <c r="AB41" s="10">
        <f t="shared" si="19"/>
        <v>20434.8</v>
      </c>
      <c r="AC41" s="12">
        <f t="shared" si="20"/>
        <v>-5196.6000000000022</v>
      </c>
      <c r="AD41" s="8">
        <f t="shared" si="37"/>
        <v>-0.20274350991362164</v>
      </c>
      <c r="AF41" s="3"/>
      <c r="AG41" s="3"/>
      <c r="AH41" s="1">
        <f t="shared" si="21"/>
        <v>0</v>
      </c>
      <c r="AI41" s="3">
        <v>2769.4</v>
      </c>
      <c r="AJ41" s="3">
        <v>2302.3000000000002</v>
      </c>
      <c r="AK41" s="5">
        <f t="shared" si="22"/>
        <v>-467.09999999999991</v>
      </c>
      <c r="AL41" s="3">
        <f t="shared" si="23"/>
        <v>2769.4</v>
      </c>
      <c r="AM41" s="3">
        <f t="shared" si="23"/>
        <v>2302.3000000000002</v>
      </c>
      <c r="AN41" s="3">
        <f t="shared" si="24"/>
        <v>-467.09999999999991</v>
      </c>
      <c r="AO41" s="19">
        <f t="shared" si="25"/>
        <v>-16.866469271322305</v>
      </c>
      <c r="AP41" s="3" t="s">
        <v>45</v>
      </c>
      <c r="AQ41" s="5"/>
      <c r="AR41" s="5"/>
      <c r="AS41" s="5">
        <v>28081.7</v>
      </c>
      <c r="AT41" s="5">
        <v>25710.3</v>
      </c>
      <c r="AU41" s="3">
        <f t="shared" si="26"/>
        <v>28081.7</v>
      </c>
      <c r="AV41" s="5">
        <f t="shared" si="26"/>
        <v>25710.3</v>
      </c>
      <c r="AW41" s="22">
        <f t="shared" si="27"/>
        <v>-8.4446454452543881E-2</v>
      </c>
      <c r="AX41" s="3" t="s">
        <v>45</v>
      </c>
      <c r="AY41" s="7">
        <f t="shared" si="28"/>
        <v>0</v>
      </c>
      <c r="AZ41" s="1"/>
      <c r="BA41" s="1"/>
      <c r="BB41" s="5"/>
      <c r="BC41" s="7">
        <f t="shared" si="29"/>
        <v>22634.3</v>
      </c>
      <c r="BD41" s="1">
        <v>11087.5</v>
      </c>
      <c r="BE41" s="1">
        <v>10581</v>
      </c>
      <c r="BF41" s="5">
        <v>965.8</v>
      </c>
      <c r="BG41" s="1">
        <f t="shared" si="30"/>
        <v>22634.3</v>
      </c>
      <c r="BH41" s="1">
        <f t="shared" si="31"/>
        <v>11087.5</v>
      </c>
      <c r="BI41" s="1">
        <f t="shared" si="32"/>
        <v>10581</v>
      </c>
      <c r="BJ41" s="1">
        <f t="shared" si="33"/>
        <v>965.8</v>
      </c>
      <c r="BK41" s="7">
        <f t="shared" si="34"/>
        <v>0</v>
      </c>
      <c r="BL41" s="1"/>
      <c r="BM41" s="1"/>
      <c r="BN41" s="5"/>
      <c r="BO41" s="7">
        <f t="shared" si="35"/>
        <v>24926.400000000001</v>
      </c>
      <c r="BP41" s="25">
        <v>13376.6</v>
      </c>
      <c r="BQ41" s="25">
        <v>11197.2</v>
      </c>
      <c r="BR41" s="5">
        <v>352.6</v>
      </c>
      <c r="BS41" s="1">
        <f t="shared" si="36"/>
        <v>24926.400000000001</v>
      </c>
      <c r="BT41" s="1">
        <f t="shared" si="36"/>
        <v>13376.6</v>
      </c>
      <c r="BU41" s="1">
        <f t="shared" si="36"/>
        <v>11197.2</v>
      </c>
      <c r="BV41" s="5">
        <f t="shared" si="36"/>
        <v>352.6</v>
      </c>
    </row>
    <row r="42" spans="1:74" ht="15.6">
      <c r="A42" s="48">
        <v>37</v>
      </c>
      <c r="B42" s="49" t="s">
        <v>46</v>
      </c>
      <c r="C42" s="50">
        <f t="shared" si="0"/>
        <v>2494.6</v>
      </c>
      <c r="D42" s="50">
        <f t="shared" si="1"/>
        <v>2091.8000000000002</v>
      </c>
      <c r="E42" s="51">
        <f t="shared" si="2"/>
        <v>-0.16146877254870509</v>
      </c>
      <c r="F42" s="49">
        <f t="shared" si="3"/>
        <v>15852.2</v>
      </c>
      <c r="G42" s="52">
        <f t="shared" si="4"/>
        <v>13728.6</v>
      </c>
      <c r="H42" s="53">
        <f t="shared" si="5"/>
        <v>-0.13396247839416614</v>
      </c>
      <c r="I42" s="54">
        <f t="shared" si="6"/>
        <v>19351.900000000001</v>
      </c>
      <c r="J42" s="51">
        <f t="shared" si="7"/>
        <v>-5.4029877011516687E-2</v>
      </c>
      <c r="K42" s="55">
        <f t="shared" si="8"/>
        <v>18559.8</v>
      </c>
      <c r="L42" s="56">
        <f t="shared" si="9"/>
        <v>-6.1289931012158821E-2</v>
      </c>
      <c r="M42" s="57">
        <f t="shared" si="10"/>
        <v>4647.5</v>
      </c>
      <c r="N42" s="58">
        <f t="shared" si="11"/>
        <v>-0.21310170840317644</v>
      </c>
      <c r="O42" s="57">
        <f t="shared" si="12"/>
        <v>8343.5</v>
      </c>
      <c r="P42" s="56">
        <f t="shared" si="13"/>
        <v>-2.6298487836949377E-3</v>
      </c>
      <c r="Q42" s="57">
        <f t="shared" si="14"/>
        <v>5568.8</v>
      </c>
      <c r="R42" s="51">
        <f t="shared" si="15"/>
        <v>1.2509090909090942E-2</v>
      </c>
      <c r="S42" s="56">
        <f t="shared" si="16"/>
        <v>0.95906861858525505</v>
      </c>
      <c r="T42" s="59">
        <f t="shared" si="17"/>
        <v>0.240157297216294</v>
      </c>
      <c r="U42" s="84"/>
      <c r="V42" s="3" t="s">
        <v>46</v>
      </c>
      <c r="W42" s="12"/>
      <c r="X42" s="12">
        <v>15852.2</v>
      </c>
      <c r="Y42" s="10">
        <f t="shared" si="18"/>
        <v>15852.2</v>
      </c>
      <c r="Z42" s="52"/>
      <c r="AA42" s="12">
        <v>13728.6</v>
      </c>
      <c r="AB42" s="10">
        <f t="shared" si="19"/>
        <v>13728.6</v>
      </c>
      <c r="AC42" s="12">
        <f t="shared" si="20"/>
        <v>-2123.6000000000004</v>
      </c>
      <c r="AD42" s="8">
        <f t="shared" si="37"/>
        <v>-0.13396247839416614</v>
      </c>
      <c r="AF42" s="3"/>
      <c r="AG42" s="3"/>
      <c r="AH42" s="1">
        <f t="shared" si="21"/>
        <v>0</v>
      </c>
      <c r="AI42" s="3">
        <v>2494.6</v>
      </c>
      <c r="AJ42" s="3">
        <v>2091.8000000000002</v>
      </c>
      <c r="AK42" s="5">
        <f t="shared" si="22"/>
        <v>-402.79999999999973</v>
      </c>
      <c r="AL42" s="3">
        <f t="shared" si="23"/>
        <v>2494.6</v>
      </c>
      <c r="AM42" s="3">
        <f t="shared" si="23"/>
        <v>2091.8000000000002</v>
      </c>
      <c r="AN42" s="3">
        <f t="shared" si="24"/>
        <v>-402.79999999999973</v>
      </c>
      <c r="AO42" s="19">
        <f t="shared" si="25"/>
        <v>-16.14687725487051</v>
      </c>
      <c r="AP42" s="3" t="s">
        <v>46</v>
      </c>
      <c r="AQ42" s="5"/>
      <c r="AR42" s="5"/>
      <c r="AS42" s="5">
        <v>20457.2</v>
      </c>
      <c r="AT42" s="5">
        <v>19351.900000000001</v>
      </c>
      <c r="AU42" s="3">
        <f t="shared" si="26"/>
        <v>20457.2</v>
      </c>
      <c r="AV42" s="5">
        <f t="shared" si="26"/>
        <v>19351.900000000001</v>
      </c>
      <c r="AW42" s="22">
        <f t="shared" si="27"/>
        <v>-5.4029877011516687E-2</v>
      </c>
      <c r="AX42" s="3" t="s">
        <v>46</v>
      </c>
      <c r="AY42" s="7">
        <f t="shared" si="28"/>
        <v>0</v>
      </c>
      <c r="AZ42" s="1"/>
      <c r="BA42" s="1"/>
      <c r="BB42" s="5"/>
      <c r="BC42" s="7">
        <f t="shared" si="29"/>
        <v>18559.8</v>
      </c>
      <c r="BD42" s="25">
        <v>4647.5</v>
      </c>
      <c r="BE42" s="25">
        <v>8343.5</v>
      </c>
      <c r="BF42" s="5">
        <v>5568.8</v>
      </c>
      <c r="BG42" s="1">
        <f t="shared" si="30"/>
        <v>18559.8</v>
      </c>
      <c r="BH42" s="1">
        <f t="shared" si="31"/>
        <v>4647.5</v>
      </c>
      <c r="BI42" s="1">
        <f t="shared" si="32"/>
        <v>8343.5</v>
      </c>
      <c r="BJ42" s="1">
        <f t="shared" si="33"/>
        <v>5568.8</v>
      </c>
      <c r="BK42" s="7">
        <f t="shared" si="34"/>
        <v>0</v>
      </c>
      <c r="BL42" s="1"/>
      <c r="BM42" s="1"/>
      <c r="BN42" s="5"/>
      <c r="BO42" s="7">
        <f t="shared" si="35"/>
        <v>19771.599999999999</v>
      </c>
      <c r="BP42" s="25">
        <v>5906.1</v>
      </c>
      <c r="BQ42" s="25">
        <v>8365.5</v>
      </c>
      <c r="BR42" s="5">
        <v>5500</v>
      </c>
      <c r="BS42" s="1">
        <f t="shared" si="36"/>
        <v>19771.599999999999</v>
      </c>
      <c r="BT42" s="1">
        <f t="shared" si="36"/>
        <v>5906.1</v>
      </c>
      <c r="BU42" s="1">
        <f t="shared" si="36"/>
        <v>8365.5</v>
      </c>
      <c r="BV42" s="5">
        <f t="shared" si="36"/>
        <v>5500</v>
      </c>
    </row>
    <row r="43" spans="1:74" ht="15.6">
      <c r="A43" s="60">
        <v>38</v>
      </c>
      <c r="B43" s="61" t="s">
        <v>47</v>
      </c>
      <c r="C43" s="62">
        <v>133.80000000000001</v>
      </c>
      <c r="D43" s="50">
        <f t="shared" si="1"/>
        <v>491.7</v>
      </c>
      <c r="E43" s="63">
        <f t="shared" si="2"/>
        <v>2.674887892376681</v>
      </c>
      <c r="F43" s="61">
        <f t="shared" si="3"/>
        <v>5187</v>
      </c>
      <c r="G43" s="52">
        <f t="shared" si="4"/>
        <v>4561</v>
      </c>
      <c r="H43" s="65">
        <f t="shared" si="5"/>
        <v>-0.12068633121264701</v>
      </c>
      <c r="I43" s="42">
        <f t="shared" si="6"/>
        <v>5604.7</v>
      </c>
      <c r="J43" s="63">
        <f t="shared" si="7"/>
        <v>-5.1208694474539546E-2</v>
      </c>
      <c r="K43" s="66">
        <f t="shared" si="8"/>
        <v>5145.8</v>
      </c>
      <c r="L43" s="67">
        <f t="shared" si="9"/>
        <v>9.7162107417752247E-2</v>
      </c>
      <c r="M43" s="68">
        <f t="shared" si="10"/>
        <v>1123.7</v>
      </c>
      <c r="N43" s="46">
        <f t="shared" si="11"/>
        <v>-0.13388315091721908</v>
      </c>
      <c r="O43" s="68">
        <f t="shared" si="12"/>
        <v>3178.8</v>
      </c>
      <c r="P43" s="67">
        <f t="shared" si="13"/>
        <v>5.4398301711556317E-2</v>
      </c>
      <c r="Q43" s="68">
        <f t="shared" si="14"/>
        <v>843.3</v>
      </c>
      <c r="R43" s="63">
        <f t="shared" si="15"/>
        <v>1.2315427361735909</v>
      </c>
      <c r="S43" s="67">
        <f t="shared" si="16"/>
        <v>0.91812229022070768</v>
      </c>
      <c r="T43" s="69">
        <f t="shared" si="17"/>
        <v>0.20049244384177567</v>
      </c>
      <c r="U43" s="84"/>
      <c r="V43" s="3" t="s">
        <v>47</v>
      </c>
      <c r="W43" s="12">
        <v>5187</v>
      </c>
      <c r="X43" s="12"/>
      <c r="Y43" s="10">
        <f t="shared" si="18"/>
        <v>5187</v>
      </c>
      <c r="Z43" s="64">
        <v>4561</v>
      </c>
      <c r="AA43" s="12"/>
      <c r="AB43" s="10">
        <f t="shared" si="19"/>
        <v>4561</v>
      </c>
      <c r="AC43" s="12">
        <f t="shared" si="20"/>
        <v>-626</v>
      </c>
      <c r="AD43" s="8">
        <f t="shared" si="37"/>
        <v>-0.12068633121264701</v>
      </c>
      <c r="AF43" s="3">
        <v>538.1</v>
      </c>
      <c r="AG43" s="3">
        <v>491.7</v>
      </c>
      <c r="AH43" s="1">
        <f t="shared" si="21"/>
        <v>-46.400000000000034</v>
      </c>
      <c r="AI43" s="3"/>
      <c r="AJ43" s="3"/>
      <c r="AK43" s="5"/>
      <c r="AL43" s="3">
        <f t="shared" si="23"/>
        <v>538.1</v>
      </c>
      <c r="AM43" s="3">
        <f t="shared" si="23"/>
        <v>491.7</v>
      </c>
      <c r="AN43" s="3">
        <f t="shared" si="24"/>
        <v>-46.400000000000034</v>
      </c>
      <c r="AO43" s="19">
        <f t="shared" si="25"/>
        <v>-8.6229325404200008</v>
      </c>
      <c r="AP43" s="3" t="s">
        <v>47</v>
      </c>
      <c r="AQ43" s="5">
        <v>5907.2</v>
      </c>
      <c r="AR43" s="5">
        <v>5604.7</v>
      </c>
      <c r="AS43" s="5"/>
      <c r="AT43" s="5"/>
      <c r="AU43" s="3">
        <f t="shared" si="26"/>
        <v>5907.2</v>
      </c>
      <c r="AV43" s="5">
        <f t="shared" si="26"/>
        <v>5604.7</v>
      </c>
      <c r="AW43" s="22">
        <f t="shared" si="27"/>
        <v>-5.1208694474539546E-2</v>
      </c>
      <c r="AX43" s="3" t="s">
        <v>47</v>
      </c>
      <c r="AY43" s="7">
        <f t="shared" si="28"/>
        <v>5145.8</v>
      </c>
      <c r="AZ43" s="1">
        <v>1123.7</v>
      </c>
      <c r="BA43" s="1">
        <v>3178.8</v>
      </c>
      <c r="BB43" s="5">
        <v>843.3</v>
      </c>
      <c r="BC43" s="7">
        <f t="shared" si="29"/>
        <v>0</v>
      </c>
      <c r="BD43" s="1"/>
      <c r="BE43" s="1"/>
      <c r="BF43" s="5"/>
      <c r="BG43" s="1">
        <f t="shared" si="30"/>
        <v>5145.8</v>
      </c>
      <c r="BH43" s="1">
        <f t="shared" si="31"/>
        <v>1123.7</v>
      </c>
      <c r="BI43" s="1">
        <f t="shared" si="32"/>
        <v>3178.8</v>
      </c>
      <c r="BJ43" s="1">
        <f t="shared" si="33"/>
        <v>843.3</v>
      </c>
      <c r="BK43" s="7">
        <f t="shared" si="34"/>
        <v>4690.1000000000004</v>
      </c>
      <c r="BL43" s="1">
        <v>1297.4000000000001</v>
      </c>
      <c r="BM43" s="1">
        <v>3014.8</v>
      </c>
      <c r="BN43" s="5">
        <v>377.9</v>
      </c>
      <c r="BO43" s="7">
        <f t="shared" si="35"/>
        <v>0</v>
      </c>
      <c r="BP43" s="1"/>
      <c r="BQ43" s="1"/>
      <c r="BR43" s="5"/>
      <c r="BS43" s="1">
        <f t="shared" si="36"/>
        <v>4690.1000000000004</v>
      </c>
      <c r="BT43" s="1">
        <f t="shared" si="36"/>
        <v>1297.4000000000001</v>
      </c>
      <c r="BU43" s="1">
        <f t="shared" si="36"/>
        <v>3014.8</v>
      </c>
      <c r="BV43" s="5">
        <f t="shared" si="36"/>
        <v>377.9</v>
      </c>
    </row>
    <row r="44" spans="1:74" ht="15.6">
      <c r="A44" s="48">
        <v>39</v>
      </c>
      <c r="B44" s="49" t="s">
        <v>48</v>
      </c>
      <c r="C44" s="50">
        <v>1521.8</v>
      </c>
      <c r="D44" s="50">
        <f t="shared" si="1"/>
        <v>2076.6999999999998</v>
      </c>
      <c r="E44" s="51">
        <f t="shared" si="2"/>
        <v>0.36463398606912856</v>
      </c>
      <c r="F44" s="49">
        <f t="shared" si="3"/>
        <v>15536.7</v>
      </c>
      <c r="G44" s="52">
        <f t="shared" si="4"/>
        <v>16540.7</v>
      </c>
      <c r="H44" s="53">
        <f t="shared" si="5"/>
        <v>6.4621187253406445E-2</v>
      </c>
      <c r="I44" s="54">
        <f t="shared" si="6"/>
        <v>25627</v>
      </c>
      <c r="J44" s="51">
        <f t="shared" si="7"/>
        <v>9.7140166110112169E-2</v>
      </c>
      <c r="K44" s="55">
        <f t="shared" si="8"/>
        <v>23696.2</v>
      </c>
      <c r="L44" s="56">
        <f t="shared" si="9"/>
        <v>0.11375258507238206</v>
      </c>
      <c r="M44" s="57">
        <f t="shared" si="10"/>
        <v>9675.7999999999993</v>
      </c>
      <c r="N44" s="58">
        <f t="shared" si="11"/>
        <v>0.11199475940376727</v>
      </c>
      <c r="O44" s="57">
        <f t="shared" si="12"/>
        <v>13531.2</v>
      </c>
      <c r="P44" s="56">
        <f t="shared" si="13"/>
        <v>7.8638787695201953E-2</v>
      </c>
      <c r="Q44" s="57">
        <f t="shared" si="14"/>
        <v>489.2</v>
      </c>
      <c r="R44" s="63">
        <f t="shared" si="15"/>
        <v>15.306666666666667</v>
      </c>
      <c r="S44" s="56">
        <f t="shared" si="16"/>
        <v>0.92465758770047224</v>
      </c>
      <c r="T44" s="59">
        <f t="shared" si="17"/>
        <v>0.37756272681156589</v>
      </c>
      <c r="U44" s="84"/>
      <c r="V44" s="3" t="s">
        <v>48</v>
      </c>
      <c r="W44" s="12"/>
      <c r="X44" s="12">
        <v>15536.7</v>
      </c>
      <c r="Y44" s="10">
        <f t="shared" si="18"/>
        <v>15536.7</v>
      </c>
      <c r="Z44" s="52"/>
      <c r="AA44" s="12">
        <v>16540.7</v>
      </c>
      <c r="AB44" s="10">
        <f t="shared" si="19"/>
        <v>16540.7</v>
      </c>
      <c r="AC44" s="12">
        <f t="shared" si="20"/>
        <v>1004</v>
      </c>
      <c r="AD44" s="8">
        <f t="shared" si="37"/>
        <v>6.4621187253406445E-2</v>
      </c>
      <c r="AF44" s="3"/>
      <c r="AG44" s="3"/>
      <c r="AH44" s="1">
        <f t="shared" si="21"/>
        <v>0</v>
      </c>
      <c r="AI44" s="3">
        <v>2086.3000000000002</v>
      </c>
      <c r="AJ44" s="3">
        <v>2076.6999999999998</v>
      </c>
      <c r="AK44" s="5">
        <f t="shared" si="22"/>
        <v>-9.6000000000003638</v>
      </c>
      <c r="AL44" s="3">
        <f t="shared" si="23"/>
        <v>2086.3000000000002</v>
      </c>
      <c r="AM44" s="3">
        <f t="shared" si="23"/>
        <v>2076.6999999999998</v>
      </c>
      <c r="AN44" s="3">
        <f t="shared" si="24"/>
        <v>-9.6000000000003638</v>
      </c>
      <c r="AO44" s="19">
        <f t="shared" si="25"/>
        <v>-0.4601447538705058</v>
      </c>
      <c r="AP44" s="3" t="s">
        <v>48</v>
      </c>
      <c r="AQ44" s="5"/>
      <c r="AR44" s="5"/>
      <c r="AS44" s="5">
        <v>23358</v>
      </c>
      <c r="AT44" s="5">
        <v>25627</v>
      </c>
      <c r="AU44" s="3">
        <f t="shared" si="26"/>
        <v>23358</v>
      </c>
      <c r="AV44" s="5">
        <f t="shared" si="26"/>
        <v>25627</v>
      </c>
      <c r="AW44" s="22">
        <f t="shared" si="27"/>
        <v>9.7140166110112169E-2</v>
      </c>
      <c r="AX44" s="3" t="s">
        <v>48</v>
      </c>
      <c r="AY44" s="7">
        <f t="shared" si="28"/>
        <v>0</v>
      </c>
      <c r="AZ44" s="1"/>
      <c r="BA44" s="1"/>
      <c r="BB44" s="5"/>
      <c r="BC44" s="7">
        <f t="shared" si="29"/>
        <v>23696.2</v>
      </c>
      <c r="BD44" s="25">
        <v>9675.7999999999993</v>
      </c>
      <c r="BE44" s="25">
        <v>13531.2</v>
      </c>
      <c r="BF44" s="5">
        <v>489.2</v>
      </c>
      <c r="BG44" s="1">
        <f t="shared" si="30"/>
        <v>23696.2</v>
      </c>
      <c r="BH44" s="1">
        <f t="shared" si="31"/>
        <v>9675.7999999999993</v>
      </c>
      <c r="BI44" s="1">
        <f t="shared" si="32"/>
        <v>13531.2</v>
      </c>
      <c r="BJ44" s="1">
        <f t="shared" si="33"/>
        <v>489.2</v>
      </c>
      <c r="BK44" s="7">
        <f t="shared" si="34"/>
        <v>0</v>
      </c>
      <c r="BL44" s="1"/>
      <c r="BM44" s="1"/>
      <c r="BN44" s="5"/>
      <c r="BO44" s="7">
        <f t="shared" si="35"/>
        <v>21276</v>
      </c>
      <c r="BP44" s="25">
        <v>8701.2999999999993</v>
      </c>
      <c r="BQ44" s="25">
        <v>12544.7</v>
      </c>
      <c r="BR44" s="5">
        <v>30</v>
      </c>
      <c r="BS44" s="1">
        <f t="shared" si="36"/>
        <v>21276</v>
      </c>
      <c r="BT44" s="1">
        <f t="shared" si="36"/>
        <v>8701.2999999999993</v>
      </c>
      <c r="BU44" s="1">
        <f t="shared" si="36"/>
        <v>12544.7</v>
      </c>
      <c r="BV44" s="5">
        <f t="shared" si="36"/>
        <v>30</v>
      </c>
    </row>
    <row r="45" spans="1:74" ht="15.6">
      <c r="A45" s="48">
        <v>40</v>
      </c>
      <c r="B45" s="61" t="s">
        <v>50</v>
      </c>
      <c r="C45" s="62">
        <f t="shared" ref="C45" si="38">AL45</f>
        <v>2143.8000000000002</v>
      </c>
      <c r="D45" s="62">
        <f t="shared" ref="D45" si="39">AM45</f>
        <v>1746</v>
      </c>
      <c r="E45" s="63">
        <f t="shared" ref="E45" si="40">(D45-C45)/C45</f>
        <v>-0.18555835432409748</v>
      </c>
      <c r="F45" s="61">
        <f t="shared" ref="F45" si="41">Y45</f>
        <v>37634.400000000001</v>
      </c>
      <c r="G45" s="64">
        <f t="shared" ref="G45" si="42">AB45</f>
        <v>17026.8</v>
      </c>
      <c r="H45" s="65">
        <f t="shared" ref="H45" si="43">(G45-F45)/F45</f>
        <v>-0.54757349658822785</v>
      </c>
      <c r="I45" s="42">
        <f t="shared" ref="I45" si="44">AV45</f>
        <v>19740.3</v>
      </c>
      <c r="J45" s="63">
        <f t="shared" ref="J45" si="45">(AV45-AU45)/AU45</f>
        <v>-0.24663969774453309</v>
      </c>
      <c r="K45" s="66">
        <f t="shared" ref="K45" si="46">BG45</f>
        <v>16450.2</v>
      </c>
      <c r="L45" s="67">
        <f t="shared" ref="L45" si="47">(BG45-BS45)/BS45</f>
        <v>-0.20971011846997897</v>
      </c>
      <c r="M45" s="68">
        <f t="shared" ref="M45" si="48">BH45</f>
        <v>3078.6</v>
      </c>
      <c r="N45" s="46">
        <f t="shared" ref="N45" si="49">(BH45-BT45)/BT45</f>
        <v>-0.22472928733316547</v>
      </c>
      <c r="O45" s="68">
        <f t="shared" ref="O45" si="50">BI45</f>
        <v>12871.6</v>
      </c>
      <c r="P45" s="67">
        <f t="shared" ref="P45" si="51">(BI45-BU45)/BU45</f>
        <v>-0.16879124853087421</v>
      </c>
      <c r="Q45" s="68">
        <f t="shared" ref="Q45" si="52">BJ45</f>
        <v>500</v>
      </c>
      <c r="R45" s="51">
        <f t="shared" ref="R45" si="53">(BJ45-BV45)/BV45</f>
        <v>-0.63208241353936723</v>
      </c>
      <c r="S45" s="67">
        <f t="shared" ref="S45" si="54">K45/I45</f>
        <v>0.83333080044376229</v>
      </c>
      <c r="T45" s="69">
        <f t="shared" ref="T45" si="55">M45/I45</f>
        <v>0.15595507667056732</v>
      </c>
      <c r="U45" s="84"/>
      <c r="V45" s="3" t="s">
        <v>50</v>
      </c>
      <c r="W45" s="12"/>
      <c r="X45" s="12">
        <v>37634.400000000001</v>
      </c>
      <c r="Y45" s="10">
        <f t="shared" ref="Y45" si="56">W45+X45</f>
        <v>37634.400000000001</v>
      </c>
      <c r="Z45" s="64"/>
      <c r="AA45" s="12">
        <v>17026.8</v>
      </c>
      <c r="AB45" s="10">
        <f t="shared" ref="AB45" si="57">Z45+AA45</f>
        <v>17026.8</v>
      </c>
      <c r="AC45" s="12">
        <f t="shared" ref="AC45" si="58">AB45-Y45</f>
        <v>-20607.600000000002</v>
      </c>
      <c r="AD45" s="8">
        <f t="shared" ref="AD45" si="59">AC45/Y45</f>
        <v>-0.54757349658822785</v>
      </c>
      <c r="AF45" s="3"/>
      <c r="AG45" s="3"/>
      <c r="AH45" s="1">
        <f t="shared" ref="AH45" si="60">AG45-AF45</f>
        <v>0</v>
      </c>
      <c r="AI45" s="3">
        <v>2143.8000000000002</v>
      </c>
      <c r="AJ45" s="3">
        <v>1746</v>
      </c>
      <c r="AK45" s="5">
        <f t="shared" ref="AK45" si="61">AJ45-AI45</f>
        <v>-397.80000000000018</v>
      </c>
      <c r="AL45" s="3">
        <f t="shared" ref="AL45" si="62">AF45+AI45</f>
        <v>2143.8000000000002</v>
      </c>
      <c r="AM45" s="3">
        <f t="shared" ref="AM45" si="63">AG45+AJ45</f>
        <v>1746</v>
      </c>
      <c r="AN45" s="3">
        <f t="shared" ref="AN45" si="64">AM45-AL45</f>
        <v>-397.80000000000018</v>
      </c>
      <c r="AO45" s="19">
        <f t="shared" ref="AO45" si="65">(AN45/AL45)*100</f>
        <v>-18.555835432409747</v>
      </c>
      <c r="AP45" s="3" t="s">
        <v>50</v>
      </c>
      <c r="AQ45" s="5"/>
      <c r="AR45" s="5"/>
      <c r="AS45" s="5">
        <v>26203</v>
      </c>
      <c r="AT45" s="5">
        <v>19740.3</v>
      </c>
      <c r="AU45" s="3">
        <f t="shared" ref="AU45" si="66">AQ45+AS45</f>
        <v>26203</v>
      </c>
      <c r="AV45" s="5">
        <f t="shared" ref="AV45" si="67">AR45+AT45</f>
        <v>19740.3</v>
      </c>
      <c r="AW45" s="22">
        <f t="shared" ref="AW45" si="68">(AV45-AU45)/AU45</f>
        <v>-0.24663969774453309</v>
      </c>
      <c r="AX45" s="3" t="s">
        <v>50</v>
      </c>
      <c r="AY45" s="7">
        <f t="shared" ref="AY45" si="69">AZ45+BA45+BB45</f>
        <v>0</v>
      </c>
      <c r="AZ45" s="1"/>
      <c r="BA45" s="1"/>
      <c r="BB45" s="5"/>
      <c r="BC45" s="7">
        <f t="shared" ref="BC45" si="70">BD45+BE45+BF45</f>
        <v>16450.2</v>
      </c>
      <c r="BD45" s="25">
        <v>3078.6</v>
      </c>
      <c r="BE45" s="25">
        <v>12871.6</v>
      </c>
      <c r="BF45" s="5">
        <v>500</v>
      </c>
      <c r="BG45" s="1">
        <f t="shared" ref="BG45" si="71">BH45+BI45+BJ45</f>
        <v>16450.2</v>
      </c>
      <c r="BH45" s="1">
        <f t="shared" ref="BH45" si="72">AZ45+BD45</f>
        <v>3078.6</v>
      </c>
      <c r="BI45" s="1">
        <f t="shared" ref="BI45" si="73">BA45+BE45</f>
        <v>12871.6</v>
      </c>
      <c r="BJ45" s="1">
        <f t="shared" ref="BJ45" si="74">BB45+BF45</f>
        <v>500</v>
      </c>
      <c r="BK45" s="7">
        <f t="shared" ref="BK45" si="75">BL45+BM45+BN45</f>
        <v>0</v>
      </c>
      <c r="BL45" s="1"/>
      <c r="BM45" s="1"/>
      <c r="BN45" s="5"/>
      <c r="BO45" s="7">
        <f t="shared" ref="BO45" si="76">BP45+BQ45+BR45</f>
        <v>20815.400000000001</v>
      </c>
      <c r="BP45" s="25">
        <v>3971</v>
      </c>
      <c r="BQ45" s="25">
        <v>15485.4</v>
      </c>
      <c r="BR45" s="5">
        <v>1359</v>
      </c>
      <c r="BS45" s="1">
        <f t="shared" ref="BS45" si="77">BK45+BO45</f>
        <v>20815.400000000001</v>
      </c>
      <c r="BT45" s="1">
        <f t="shared" ref="BT45" si="78">BL45+BP45</f>
        <v>3971</v>
      </c>
      <c r="BU45" s="1">
        <f t="shared" ref="BU45" si="79">BM45+BQ45</f>
        <v>15485.4</v>
      </c>
      <c r="BV45" s="5">
        <f t="shared" ref="BV45" si="80">BN45+BR45</f>
        <v>1359</v>
      </c>
    </row>
    <row r="46" spans="1:74" ht="15.6">
      <c r="A46" s="48">
        <v>41</v>
      </c>
      <c r="B46" s="49" t="s">
        <v>92</v>
      </c>
      <c r="C46" s="50">
        <f t="shared" si="0"/>
        <v>4366.6000000000004</v>
      </c>
      <c r="D46" s="50">
        <f t="shared" si="1"/>
        <v>4206.2</v>
      </c>
      <c r="E46" s="51">
        <f t="shared" si="2"/>
        <v>-3.6733385242522912E-2</v>
      </c>
      <c r="F46" s="49">
        <f t="shared" si="3"/>
        <v>23718.9</v>
      </c>
      <c r="G46" s="52">
        <f t="shared" si="4"/>
        <v>34587</v>
      </c>
      <c r="H46" s="53">
        <f t="shared" si="5"/>
        <v>0.45820421689032786</v>
      </c>
      <c r="I46" s="54">
        <f t="shared" si="6"/>
        <v>30886.5</v>
      </c>
      <c r="J46" s="51">
        <f t="shared" si="7"/>
        <v>-1.5572858731924315E-2</v>
      </c>
      <c r="K46" s="55">
        <f t="shared" si="8"/>
        <v>31355.5</v>
      </c>
      <c r="L46" s="56">
        <f t="shared" si="9"/>
        <v>6.1620761456552285E-2</v>
      </c>
      <c r="M46" s="57">
        <f t="shared" si="10"/>
        <v>16074.3</v>
      </c>
      <c r="N46" s="58">
        <f t="shared" si="11"/>
        <v>7.7308187228566833E-2</v>
      </c>
      <c r="O46" s="57">
        <f t="shared" si="12"/>
        <v>14541.1</v>
      </c>
      <c r="P46" s="56">
        <f t="shared" si="13"/>
        <v>3.7827151330016913E-2</v>
      </c>
      <c r="Q46" s="57">
        <f t="shared" si="14"/>
        <v>740.1</v>
      </c>
      <c r="R46" s="51">
        <f t="shared" si="15"/>
        <v>0.22614314115308151</v>
      </c>
      <c r="S46" s="56">
        <f t="shared" si="16"/>
        <v>1.0151846275881049</v>
      </c>
      <c r="T46" s="59">
        <f t="shared" si="17"/>
        <v>0.520431256374144</v>
      </c>
      <c r="U46" s="84"/>
      <c r="V46" s="3" t="s">
        <v>49</v>
      </c>
      <c r="W46" s="12"/>
      <c r="X46" s="12">
        <v>23718.9</v>
      </c>
      <c r="Y46" s="10">
        <f t="shared" si="18"/>
        <v>23718.9</v>
      </c>
      <c r="Z46" s="52"/>
      <c r="AA46" s="12">
        <v>34587</v>
      </c>
      <c r="AB46" s="10">
        <f t="shared" si="19"/>
        <v>34587</v>
      </c>
      <c r="AC46" s="12">
        <f t="shared" si="20"/>
        <v>10868.099999999999</v>
      </c>
      <c r="AD46" s="8">
        <f t="shared" si="37"/>
        <v>0.45820421689032786</v>
      </c>
      <c r="AF46" s="3"/>
      <c r="AG46" s="3"/>
      <c r="AH46" s="1">
        <f t="shared" si="21"/>
        <v>0</v>
      </c>
      <c r="AI46" s="3">
        <v>4366.6000000000004</v>
      </c>
      <c r="AJ46" s="3">
        <v>4206.2</v>
      </c>
      <c r="AK46" s="5">
        <f t="shared" si="22"/>
        <v>-160.40000000000055</v>
      </c>
      <c r="AL46" s="3">
        <f t="shared" si="23"/>
        <v>4366.6000000000004</v>
      </c>
      <c r="AM46" s="3">
        <f t="shared" si="23"/>
        <v>4206.2</v>
      </c>
      <c r="AN46" s="3">
        <f t="shared" si="24"/>
        <v>-160.40000000000055</v>
      </c>
      <c r="AO46" s="19">
        <f t="shared" si="25"/>
        <v>-3.6733385242522911</v>
      </c>
      <c r="AP46" s="3" t="s">
        <v>49</v>
      </c>
      <c r="AQ46" s="5"/>
      <c r="AR46" s="5"/>
      <c r="AS46" s="5">
        <v>31375.1</v>
      </c>
      <c r="AT46" s="5">
        <v>30886.5</v>
      </c>
      <c r="AU46" s="3">
        <f t="shared" si="26"/>
        <v>31375.1</v>
      </c>
      <c r="AV46" s="5">
        <f t="shared" si="26"/>
        <v>30886.5</v>
      </c>
      <c r="AW46" s="22">
        <f t="shared" si="27"/>
        <v>-1.5572858731924315E-2</v>
      </c>
      <c r="AX46" s="3" t="s">
        <v>49</v>
      </c>
      <c r="AY46" s="7">
        <f t="shared" si="28"/>
        <v>0</v>
      </c>
      <c r="AZ46" s="1"/>
      <c r="BA46" s="1"/>
      <c r="BB46" s="5"/>
      <c r="BC46" s="7">
        <f t="shared" si="29"/>
        <v>31355.5</v>
      </c>
      <c r="BD46" s="25">
        <v>16074.3</v>
      </c>
      <c r="BE46" s="25">
        <v>14541.1</v>
      </c>
      <c r="BF46" s="5">
        <v>740.1</v>
      </c>
      <c r="BG46" s="1">
        <f t="shared" si="30"/>
        <v>31355.5</v>
      </c>
      <c r="BH46" s="1">
        <f t="shared" si="31"/>
        <v>16074.3</v>
      </c>
      <c r="BI46" s="1">
        <f t="shared" si="32"/>
        <v>14541.1</v>
      </c>
      <c r="BJ46" s="1">
        <f t="shared" si="33"/>
        <v>740.1</v>
      </c>
      <c r="BK46" s="7">
        <f t="shared" si="34"/>
        <v>0</v>
      </c>
      <c r="BL46" s="1"/>
      <c r="BM46" s="1"/>
      <c r="BN46" s="5"/>
      <c r="BO46" s="7">
        <f t="shared" ref="BO46" si="81">BP46+BQ46+BR46</f>
        <v>29535.5</v>
      </c>
      <c r="BP46" s="25">
        <v>14920.8</v>
      </c>
      <c r="BQ46" s="25">
        <v>14011.1</v>
      </c>
      <c r="BR46" s="5">
        <v>603.6</v>
      </c>
      <c r="BS46" s="1">
        <f t="shared" si="36"/>
        <v>29535.5</v>
      </c>
      <c r="BT46" s="1">
        <f t="shared" si="36"/>
        <v>14920.8</v>
      </c>
      <c r="BU46" s="1">
        <f t="shared" si="36"/>
        <v>14011.1</v>
      </c>
      <c r="BV46" s="5">
        <f t="shared" si="36"/>
        <v>603.6</v>
      </c>
    </row>
    <row r="47" spans="1:74" ht="15.6">
      <c r="A47" s="48">
        <v>42</v>
      </c>
      <c r="B47" s="49" t="s">
        <v>51</v>
      </c>
      <c r="C47" s="50">
        <f t="shared" si="0"/>
        <v>1937.5</v>
      </c>
      <c r="D47" s="50">
        <f t="shared" si="1"/>
        <v>1973.5</v>
      </c>
      <c r="E47" s="51">
        <f t="shared" si="2"/>
        <v>1.8580645161290321E-2</v>
      </c>
      <c r="F47" s="49">
        <f t="shared" si="3"/>
        <v>17846.7</v>
      </c>
      <c r="G47" s="52">
        <f t="shared" si="4"/>
        <v>18661</v>
      </c>
      <c r="H47" s="53">
        <f t="shared" si="5"/>
        <v>4.5627482952030306E-2</v>
      </c>
      <c r="I47" s="54">
        <f t="shared" si="6"/>
        <v>22732.3</v>
      </c>
      <c r="J47" s="51">
        <f t="shared" si="7"/>
        <v>4.818488239661E-2</v>
      </c>
      <c r="K47" s="55">
        <f t="shared" si="8"/>
        <v>22353.1</v>
      </c>
      <c r="L47" s="56">
        <f t="shared" si="9"/>
        <v>0.12514282550372716</v>
      </c>
      <c r="M47" s="57">
        <f t="shared" si="10"/>
        <v>5963.6</v>
      </c>
      <c r="N47" s="58">
        <f t="shared" si="11"/>
        <v>-2.7510069631296548E-2</v>
      </c>
      <c r="O47" s="57">
        <f t="shared" si="12"/>
        <v>14249.5</v>
      </c>
      <c r="P47" s="56">
        <f t="shared" si="13"/>
        <v>4.3797064080400808E-2</v>
      </c>
      <c r="Q47" s="57">
        <f t="shared" si="14"/>
        <v>2140</v>
      </c>
      <c r="R47" s="51">
        <f t="shared" si="15"/>
        <v>24.783132530120483</v>
      </c>
      <c r="S47" s="56">
        <f t="shared" si="16"/>
        <v>0.98331888986156257</v>
      </c>
      <c r="T47" s="59">
        <f t="shared" si="17"/>
        <v>0.26234037031008745</v>
      </c>
      <c r="U47" s="84"/>
      <c r="V47" s="3" t="s">
        <v>51</v>
      </c>
      <c r="W47" s="12"/>
      <c r="X47" s="12">
        <v>17846.7</v>
      </c>
      <c r="Y47" s="10">
        <f t="shared" si="18"/>
        <v>17846.7</v>
      </c>
      <c r="Z47" s="52"/>
      <c r="AA47" s="12">
        <v>18661</v>
      </c>
      <c r="AB47" s="10">
        <f t="shared" si="19"/>
        <v>18661</v>
      </c>
      <c r="AC47" s="12">
        <f t="shared" si="20"/>
        <v>814.29999999999927</v>
      </c>
      <c r="AD47" s="8">
        <f t="shared" si="37"/>
        <v>4.5627482952030306E-2</v>
      </c>
      <c r="AF47" s="3"/>
      <c r="AG47" s="3"/>
      <c r="AH47" s="1">
        <f t="shared" si="21"/>
        <v>0</v>
      </c>
      <c r="AI47" s="3">
        <v>1937.5</v>
      </c>
      <c r="AJ47" s="3">
        <v>1973.5</v>
      </c>
      <c r="AK47" s="5">
        <f t="shared" si="22"/>
        <v>36</v>
      </c>
      <c r="AL47" s="3">
        <f t="shared" si="23"/>
        <v>1937.5</v>
      </c>
      <c r="AM47" s="3">
        <f t="shared" si="23"/>
        <v>1973.5</v>
      </c>
      <c r="AN47" s="3">
        <f t="shared" si="24"/>
        <v>36</v>
      </c>
      <c r="AO47" s="19">
        <f t="shared" si="25"/>
        <v>1.8580645161290321</v>
      </c>
      <c r="AP47" s="3" t="s">
        <v>51</v>
      </c>
      <c r="AQ47" s="5"/>
      <c r="AR47" s="5"/>
      <c r="AS47" s="5">
        <v>21687.3</v>
      </c>
      <c r="AT47" s="5">
        <v>22732.3</v>
      </c>
      <c r="AU47" s="3">
        <f t="shared" si="26"/>
        <v>21687.3</v>
      </c>
      <c r="AV47" s="5">
        <f t="shared" si="26"/>
        <v>22732.3</v>
      </c>
      <c r="AW47" s="22">
        <f t="shared" si="27"/>
        <v>4.818488239661E-2</v>
      </c>
      <c r="AX47" s="3" t="s">
        <v>51</v>
      </c>
      <c r="AY47" s="7">
        <f t="shared" si="28"/>
        <v>0</v>
      </c>
      <c r="AZ47" s="1"/>
      <c r="BA47" s="1"/>
      <c r="BB47" s="5"/>
      <c r="BC47" s="7">
        <f t="shared" si="29"/>
        <v>22353.1</v>
      </c>
      <c r="BD47" s="25">
        <v>5963.6</v>
      </c>
      <c r="BE47" s="25">
        <v>14249.5</v>
      </c>
      <c r="BF47" s="5">
        <v>2140</v>
      </c>
      <c r="BG47" s="1">
        <f t="shared" si="30"/>
        <v>22353.1</v>
      </c>
      <c r="BH47" s="1">
        <f t="shared" si="31"/>
        <v>5963.6</v>
      </c>
      <c r="BI47" s="1">
        <f t="shared" si="32"/>
        <v>14249.5</v>
      </c>
      <c r="BJ47" s="1">
        <f t="shared" si="33"/>
        <v>2140</v>
      </c>
      <c r="BK47" s="7">
        <f t="shared" si="34"/>
        <v>0</v>
      </c>
      <c r="BL47" s="1"/>
      <c r="BM47" s="1"/>
      <c r="BN47" s="5"/>
      <c r="BO47" s="7">
        <f t="shared" si="35"/>
        <v>19866.900000000001</v>
      </c>
      <c r="BP47" s="25">
        <v>6132.3</v>
      </c>
      <c r="BQ47" s="25">
        <v>13651.6</v>
      </c>
      <c r="BR47" s="5">
        <v>83</v>
      </c>
      <c r="BS47" s="1">
        <f t="shared" si="36"/>
        <v>19866.900000000001</v>
      </c>
      <c r="BT47" s="1">
        <f t="shared" si="36"/>
        <v>6132.3</v>
      </c>
      <c r="BU47" s="1">
        <f t="shared" si="36"/>
        <v>13651.6</v>
      </c>
      <c r="BV47" s="5">
        <f t="shared" si="36"/>
        <v>83</v>
      </c>
    </row>
    <row r="48" spans="1:74" ht="15.6">
      <c r="A48" s="60">
        <v>43</v>
      </c>
      <c r="B48" s="61" t="s">
        <v>52</v>
      </c>
      <c r="C48" s="62">
        <f t="shared" si="0"/>
        <v>3145.6</v>
      </c>
      <c r="D48" s="62">
        <f t="shared" si="1"/>
        <v>3150.9</v>
      </c>
      <c r="E48" s="63">
        <f t="shared" si="2"/>
        <v>1.6848931841302716E-3</v>
      </c>
      <c r="F48" s="61">
        <f t="shared" si="3"/>
        <v>38580.1</v>
      </c>
      <c r="G48" s="64">
        <f t="shared" si="4"/>
        <v>39007.599999999999</v>
      </c>
      <c r="H48" s="65">
        <f t="shared" si="5"/>
        <v>1.1080842195847082E-2</v>
      </c>
      <c r="I48" s="42">
        <f t="shared" si="6"/>
        <v>30862.6</v>
      </c>
      <c r="J48" s="63">
        <f t="shared" si="7"/>
        <v>-2.5727959188827438E-2</v>
      </c>
      <c r="K48" s="66">
        <f t="shared" si="8"/>
        <v>24946.400000000001</v>
      </c>
      <c r="L48" s="67">
        <f t="shared" si="9"/>
        <v>-0.12538740937074894</v>
      </c>
      <c r="M48" s="68">
        <f t="shared" si="10"/>
        <v>13228.4</v>
      </c>
      <c r="N48" s="46">
        <f t="shared" si="11"/>
        <v>-0.1363131847325055</v>
      </c>
      <c r="O48" s="68">
        <f t="shared" si="12"/>
        <v>11071.5</v>
      </c>
      <c r="P48" s="67">
        <f t="shared" si="13"/>
        <v>-9.9130986671874186E-2</v>
      </c>
      <c r="Q48" s="68">
        <f t="shared" si="14"/>
        <v>646.5</v>
      </c>
      <c r="R48" s="63">
        <f t="shared" si="15"/>
        <v>-0.29482984293193715</v>
      </c>
      <c r="S48" s="67">
        <f t="shared" si="16"/>
        <v>0.80830519787704225</v>
      </c>
      <c r="T48" s="69">
        <f t="shared" si="17"/>
        <v>0.4286223454926027</v>
      </c>
      <c r="U48" s="84"/>
      <c r="V48" s="3" t="s">
        <v>52</v>
      </c>
      <c r="W48" s="12"/>
      <c r="X48" s="12">
        <v>38580.1</v>
      </c>
      <c r="Y48" s="10">
        <f t="shared" si="18"/>
        <v>38580.1</v>
      </c>
      <c r="Z48" s="64"/>
      <c r="AA48" s="12">
        <v>39007.599999999999</v>
      </c>
      <c r="AB48" s="10">
        <f t="shared" si="19"/>
        <v>39007.599999999999</v>
      </c>
      <c r="AC48" s="12">
        <f t="shared" si="20"/>
        <v>427.5</v>
      </c>
      <c r="AD48" s="8">
        <f t="shared" si="37"/>
        <v>1.1080842195847082E-2</v>
      </c>
      <c r="AF48" s="3"/>
      <c r="AG48" s="3"/>
      <c r="AH48" s="1">
        <f t="shared" si="21"/>
        <v>0</v>
      </c>
      <c r="AI48" s="3">
        <v>3145.6</v>
      </c>
      <c r="AJ48" s="3">
        <v>3150.9</v>
      </c>
      <c r="AK48" s="5">
        <f t="shared" si="22"/>
        <v>5.3000000000001819</v>
      </c>
      <c r="AL48" s="3">
        <f t="shared" si="23"/>
        <v>3145.6</v>
      </c>
      <c r="AM48" s="3">
        <f t="shared" si="23"/>
        <v>3150.9</v>
      </c>
      <c r="AN48" s="3">
        <f t="shared" si="24"/>
        <v>5.3000000000001819</v>
      </c>
      <c r="AO48" s="19">
        <f t="shared" si="25"/>
        <v>0.16848931841302717</v>
      </c>
      <c r="AP48" s="3" t="s">
        <v>52</v>
      </c>
      <c r="AQ48" s="5"/>
      <c r="AR48" s="5"/>
      <c r="AS48" s="5">
        <v>31677.599999999999</v>
      </c>
      <c r="AT48" s="5">
        <v>30862.6</v>
      </c>
      <c r="AU48" s="3">
        <f t="shared" si="26"/>
        <v>31677.599999999999</v>
      </c>
      <c r="AV48" s="5">
        <f t="shared" si="26"/>
        <v>30862.6</v>
      </c>
      <c r="AW48" s="22">
        <f t="shared" si="27"/>
        <v>-2.5727959188827438E-2</v>
      </c>
      <c r="AX48" s="3" t="s">
        <v>52</v>
      </c>
      <c r="AY48" s="7">
        <f t="shared" si="28"/>
        <v>0</v>
      </c>
      <c r="AZ48" s="1"/>
      <c r="BA48" s="1"/>
      <c r="BB48" s="5"/>
      <c r="BC48" s="7">
        <f t="shared" si="29"/>
        <v>24946.400000000001</v>
      </c>
      <c r="BD48" s="25">
        <v>13228.4</v>
      </c>
      <c r="BE48" s="25">
        <v>11071.5</v>
      </c>
      <c r="BF48" s="5">
        <v>646.5</v>
      </c>
      <c r="BG48" s="1">
        <f t="shared" si="30"/>
        <v>24946.400000000001</v>
      </c>
      <c r="BH48" s="1">
        <f t="shared" si="31"/>
        <v>13228.4</v>
      </c>
      <c r="BI48" s="1">
        <f t="shared" si="32"/>
        <v>11071.5</v>
      </c>
      <c r="BJ48" s="1">
        <f t="shared" si="33"/>
        <v>646.5</v>
      </c>
      <c r="BK48" s="7">
        <f t="shared" si="34"/>
        <v>0</v>
      </c>
      <c r="BL48" s="1"/>
      <c r="BM48" s="1"/>
      <c r="BN48" s="5"/>
      <c r="BO48" s="7">
        <f t="shared" si="35"/>
        <v>28522.799999999999</v>
      </c>
      <c r="BP48" s="25">
        <v>15316.2</v>
      </c>
      <c r="BQ48" s="25">
        <v>12289.8</v>
      </c>
      <c r="BR48" s="5">
        <v>916.8</v>
      </c>
      <c r="BS48" s="1">
        <f t="shared" si="36"/>
        <v>28522.799999999999</v>
      </c>
      <c r="BT48" s="1">
        <f t="shared" si="36"/>
        <v>15316.2</v>
      </c>
      <c r="BU48" s="1">
        <f t="shared" si="36"/>
        <v>12289.8</v>
      </c>
      <c r="BV48" s="5">
        <f t="shared" si="36"/>
        <v>916.8</v>
      </c>
    </row>
    <row r="49" spans="1:74" ht="15.6">
      <c r="A49" s="48">
        <v>44</v>
      </c>
      <c r="B49" s="49" t="s">
        <v>53</v>
      </c>
      <c r="C49" s="50">
        <f t="shared" si="0"/>
        <v>4469.6000000000004</v>
      </c>
      <c r="D49" s="50">
        <f t="shared" si="1"/>
        <v>4198.3999999999996</v>
      </c>
      <c r="E49" s="51">
        <f t="shared" si="2"/>
        <v>-6.06765706103456E-2</v>
      </c>
      <c r="F49" s="49">
        <f t="shared" si="3"/>
        <v>40424.300000000003</v>
      </c>
      <c r="G49" s="52">
        <f t="shared" si="4"/>
        <v>36486.800000000003</v>
      </c>
      <c r="H49" s="53">
        <f t="shared" si="5"/>
        <v>-9.7404284056866783E-2</v>
      </c>
      <c r="I49" s="54">
        <f t="shared" si="6"/>
        <v>33836.800000000003</v>
      </c>
      <c r="J49" s="51">
        <f t="shared" si="7"/>
        <v>1.3961265653608427E-2</v>
      </c>
      <c r="K49" s="55">
        <f t="shared" si="8"/>
        <v>29497.7</v>
      </c>
      <c r="L49" s="56">
        <f t="shared" si="9"/>
        <v>-0.15161895229713485</v>
      </c>
      <c r="M49" s="57">
        <f t="shared" si="10"/>
        <v>13646.2</v>
      </c>
      <c r="N49" s="58">
        <f t="shared" si="11"/>
        <v>-8.0983520442867052E-2</v>
      </c>
      <c r="O49" s="57">
        <f t="shared" si="12"/>
        <v>15001.5</v>
      </c>
      <c r="P49" s="56">
        <f t="shared" si="13"/>
        <v>-0.213374443518067</v>
      </c>
      <c r="Q49" s="57">
        <f t="shared" si="14"/>
        <v>850</v>
      </c>
      <c r="R49" s="51">
        <f t="shared" si="15"/>
        <v>0</v>
      </c>
      <c r="S49" s="56">
        <f t="shared" si="16"/>
        <v>0.87176387838093428</v>
      </c>
      <c r="T49" s="59">
        <f t="shared" si="17"/>
        <v>0.40329463779080765</v>
      </c>
      <c r="U49" s="84"/>
      <c r="V49" s="3" t="s">
        <v>53</v>
      </c>
      <c r="W49" s="12"/>
      <c r="X49" s="12">
        <v>40424.300000000003</v>
      </c>
      <c r="Y49" s="10">
        <f t="shared" si="18"/>
        <v>40424.300000000003</v>
      </c>
      <c r="Z49" s="52"/>
      <c r="AA49" s="12">
        <v>36486.800000000003</v>
      </c>
      <c r="AB49" s="10">
        <f t="shared" si="19"/>
        <v>36486.800000000003</v>
      </c>
      <c r="AC49" s="12">
        <f t="shared" si="20"/>
        <v>-3937.5</v>
      </c>
      <c r="AD49" s="8">
        <f t="shared" si="37"/>
        <v>-9.7404284056866783E-2</v>
      </c>
      <c r="AF49" s="3"/>
      <c r="AG49" s="3"/>
      <c r="AH49" s="1">
        <f t="shared" si="21"/>
        <v>0</v>
      </c>
      <c r="AI49" s="3">
        <v>4469.6000000000004</v>
      </c>
      <c r="AJ49" s="3">
        <v>4198.3999999999996</v>
      </c>
      <c r="AK49" s="5">
        <f t="shared" si="22"/>
        <v>-271.20000000000073</v>
      </c>
      <c r="AL49" s="3">
        <f t="shared" si="23"/>
        <v>4469.6000000000004</v>
      </c>
      <c r="AM49" s="3">
        <f t="shared" si="23"/>
        <v>4198.3999999999996</v>
      </c>
      <c r="AN49" s="3">
        <f t="shared" si="24"/>
        <v>-271.20000000000073</v>
      </c>
      <c r="AO49" s="19">
        <f t="shared" si="25"/>
        <v>-6.0676570610345602</v>
      </c>
      <c r="AP49" s="3" t="s">
        <v>53</v>
      </c>
      <c r="AQ49" s="5"/>
      <c r="AR49" s="5"/>
      <c r="AS49" s="5">
        <v>33370.9</v>
      </c>
      <c r="AT49" s="5">
        <v>33836.800000000003</v>
      </c>
      <c r="AU49" s="3">
        <f t="shared" si="26"/>
        <v>33370.9</v>
      </c>
      <c r="AV49" s="5">
        <f t="shared" si="26"/>
        <v>33836.800000000003</v>
      </c>
      <c r="AW49" s="22">
        <f t="shared" si="27"/>
        <v>1.3961265653608427E-2</v>
      </c>
      <c r="AX49" s="3" t="s">
        <v>53</v>
      </c>
      <c r="AY49" s="7">
        <f t="shared" si="28"/>
        <v>0</v>
      </c>
      <c r="AZ49" s="1"/>
      <c r="BA49" s="1"/>
      <c r="BB49" s="5"/>
      <c r="BC49" s="7">
        <f t="shared" si="29"/>
        <v>29497.7</v>
      </c>
      <c r="BD49" s="25">
        <v>13646.2</v>
      </c>
      <c r="BE49" s="25">
        <v>15001.5</v>
      </c>
      <c r="BF49" s="5">
        <v>850</v>
      </c>
      <c r="BG49" s="1">
        <f t="shared" si="30"/>
        <v>29497.7</v>
      </c>
      <c r="BH49" s="1">
        <f t="shared" si="31"/>
        <v>13646.2</v>
      </c>
      <c r="BI49" s="1">
        <f t="shared" si="32"/>
        <v>15001.5</v>
      </c>
      <c r="BJ49" s="1">
        <f t="shared" si="33"/>
        <v>850</v>
      </c>
      <c r="BK49" s="7">
        <f t="shared" si="34"/>
        <v>0</v>
      </c>
      <c r="BL49" s="1"/>
      <c r="BM49" s="1"/>
      <c r="BN49" s="5"/>
      <c r="BO49" s="7">
        <f t="shared" si="35"/>
        <v>34769.4</v>
      </c>
      <c r="BP49" s="25">
        <v>14848.7</v>
      </c>
      <c r="BQ49" s="25">
        <v>19070.7</v>
      </c>
      <c r="BR49" s="5">
        <v>850</v>
      </c>
      <c r="BS49" s="1">
        <f t="shared" si="36"/>
        <v>34769.4</v>
      </c>
      <c r="BT49" s="1">
        <f t="shared" si="36"/>
        <v>14848.7</v>
      </c>
      <c r="BU49" s="1">
        <f t="shared" si="36"/>
        <v>19070.7</v>
      </c>
      <c r="BV49" s="5">
        <f t="shared" si="36"/>
        <v>850</v>
      </c>
    </row>
    <row r="50" spans="1:74" ht="15.6">
      <c r="A50" s="60">
        <v>45</v>
      </c>
      <c r="B50" s="61" t="s">
        <v>54</v>
      </c>
      <c r="C50" s="62">
        <f t="shared" si="0"/>
        <v>5815.8</v>
      </c>
      <c r="D50" s="62">
        <f t="shared" si="1"/>
        <v>5995.3</v>
      </c>
      <c r="E50" s="63">
        <f t="shared" si="2"/>
        <v>3.0864197530864196E-2</v>
      </c>
      <c r="F50" s="61">
        <f t="shared" si="3"/>
        <v>60092.4</v>
      </c>
      <c r="G50" s="64">
        <f t="shared" si="4"/>
        <v>65385.599999999999</v>
      </c>
      <c r="H50" s="65">
        <f t="shared" si="5"/>
        <v>8.8084350100844644E-2</v>
      </c>
      <c r="I50" s="42">
        <f t="shared" si="6"/>
        <v>65197.9</v>
      </c>
      <c r="J50" s="63">
        <f t="shared" si="7"/>
        <v>6.4964954664027116E-2</v>
      </c>
      <c r="K50" s="66">
        <f t="shared" si="8"/>
        <v>52441.1</v>
      </c>
      <c r="L50" s="67">
        <f t="shared" si="9"/>
        <v>-1.2462596204727103E-2</v>
      </c>
      <c r="M50" s="68">
        <f t="shared" si="10"/>
        <v>15966.8</v>
      </c>
      <c r="N50" s="46">
        <f t="shared" si="11"/>
        <v>0.16798338014981271</v>
      </c>
      <c r="O50" s="68">
        <f t="shared" si="12"/>
        <v>9433.4</v>
      </c>
      <c r="P50" s="88">
        <f t="shared" si="13"/>
        <v>-8.7149216179601349E-2</v>
      </c>
      <c r="Q50" s="68">
        <f t="shared" si="14"/>
        <v>27040.9</v>
      </c>
      <c r="R50" s="88">
        <f t="shared" si="15"/>
        <v>-7.0711548705259669E-2</v>
      </c>
      <c r="S50" s="67">
        <f t="shared" si="16"/>
        <v>0.80433725626132124</v>
      </c>
      <c r="T50" s="69">
        <f t="shared" si="17"/>
        <v>0.24489745835371995</v>
      </c>
      <c r="U50" s="84"/>
      <c r="V50" s="3" t="s">
        <v>54</v>
      </c>
      <c r="W50" s="12"/>
      <c r="X50" s="12">
        <v>60092.4</v>
      </c>
      <c r="Y50" s="10">
        <f t="shared" si="18"/>
        <v>60092.4</v>
      </c>
      <c r="Z50" s="64"/>
      <c r="AA50" s="12">
        <v>65385.599999999999</v>
      </c>
      <c r="AB50" s="10">
        <f t="shared" si="19"/>
        <v>65385.599999999999</v>
      </c>
      <c r="AC50" s="12">
        <f t="shared" si="20"/>
        <v>5293.1999999999971</v>
      </c>
      <c r="AD50" s="8">
        <f t="shared" si="37"/>
        <v>8.8084350100844644E-2</v>
      </c>
      <c r="AF50" s="3"/>
      <c r="AG50" s="3"/>
      <c r="AH50" s="1">
        <f t="shared" si="21"/>
        <v>0</v>
      </c>
      <c r="AI50" s="3">
        <v>5815.8</v>
      </c>
      <c r="AJ50" s="3">
        <v>5995.3</v>
      </c>
      <c r="AK50" s="5">
        <f t="shared" si="22"/>
        <v>179.5</v>
      </c>
      <c r="AL50" s="3">
        <f t="shared" si="23"/>
        <v>5815.8</v>
      </c>
      <c r="AM50" s="3">
        <f t="shared" si="23"/>
        <v>5995.3</v>
      </c>
      <c r="AN50" s="3">
        <f t="shared" si="24"/>
        <v>179.5</v>
      </c>
      <c r="AO50" s="19">
        <f t="shared" si="25"/>
        <v>3.0864197530864197</v>
      </c>
      <c r="AP50" s="3" t="s">
        <v>54</v>
      </c>
      <c r="AQ50" s="5"/>
      <c r="AR50" s="5"/>
      <c r="AS50" s="5">
        <v>61220.7</v>
      </c>
      <c r="AT50" s="5">
        <v>65197.9</v>
      </c>
      <c r="AU50" s="3">
        <f t="shared" si="26"/>
        <v>61220.7</v>
      </c>
      <c r="AV50" s="5">
        <f t="shared" si="26"/>
        <v>65197.9</v>
      </c>
      <c r="AW50" s="22">
        <f t="shared" si="27"/>
        <v>6.4964954664027116E-2</v>
      </c>
      <c r="AX50" s="3" t="s">
        <v>54</v>
      </c>
      <c r="AY50" s="7">
        <f t="shared" si="28"/>
        <v>0</v>
      </c>
      <c r="AZ50" s="1"/>
      <c r="BA50" s="1"/>
      <c r="BB50" s="5"/>
      <c r="BC50" s="7">
        <f t="shared" si="29"/>
        <v>52441.1</v>
      </c>
      <c r="BD50" s="1">
        <v>15966.8</v>
      </c>
      <c r="BE50" s="1">
        <v>9433.4</v>
      </c>
      <c r="BF50" s="5">
        <v>27040.9</v>
      </c>
      <c r="BG50" s="1">
        <f t="shared" si="30"/>
        <v>52441.1</v>
      </c>
      <c r="BH50" s="1">
        <f t="shared" si="31"/>
        <v>15966.8</v>
      </c>
      <c r="BI50" s="1">
        <f t="shared" si="32"/>
        <v>9433.4</v>
      </c>
      <c r="BJ50" s="1">
        <f t="shared" si="33"/>
        <v>27040.9</v>
      </c>
      <c r="BK50" s="7">
        <f t="shared" si="34"/>
        <v>0</v>
      </c>
      <c r="BL50" s="1"/>
      <c r="BM50" s="1"/>
      <c r="BN50" s="5"/>
      <c r="BO50" s="7">
        <f t="shared" si="35"/>
        <v>53102.9</v>
      </c>
      <c r="BP50" s="25">
        <v>13670.4</v>
      </c>
      <c r="BQ50" s="25">
        <v>10334</v>
      </c>
      <c r="BR50" s="5">
        <v>29098.5</v>
      </c>
      <c r="BS50" s="1">
        <f t="shared" si="36"/>
        <v>53102.9</v>
      </c>
      <c r="BT50" s="1">
        <f t="shared" si="36"/>
        <v>13670.4</v>
      </c>
      <c r="BU50" s="1">
        <f t="shared" si="36"/>
        <v>10334</v>
      </c>
      <c r="BV50" s="5">
        <f t="shared" si="36"/>
        <v>29098.5</v>
      </c>
    </row>
    <row r="51" spans="1:74" ht="15.6">
      <c r="A51" s="48">
        <v>46</v>
      </c>
      <c r="B51" s="49" t="s">
        <v>55</v>
      </c>
      <c r="C51" s="49">
        <f t="shared" si="0"/>
        <v>37919.699999999997</v>
      </c>
      <c r="D51" s="50">
        <f t="shared" si="1"/>
        <v>39689.600000000006</v>
      </c>
      <c r="E51" s="51">
        <f t="shared" si="2"/>
        <v>4.6674947322895718E-2</v>
      </c>
      <c r="F51" s="49">
        <f t="shared" si="3"/>
        <v>329735.59999999998</v>
      </c>
      <c r="G51" s="52">
        <f t="shared" si="4"/>
        <v>354254.8</v>
      </c>
      <c r="H51" s="53">
        <f t="shared" si="5"/>
        <v>7.4360184341636187E-2</v>
      </c>
      <c r="I51" s="54">
        <f t="shared" si="6"/>
        <v>743211.3</v>
      </c>
      <c r="J51" s="51">
        <f t="shared" si="7"/>
        <v>9.7142262437694415E-2</v>
      </c>
      <c r="K51" s="55">
        <f t="shared" si="8"/>
        <v>517507.2</v>
      </c>
      <c r="L51" s="56">
        <f t="shared" si="9"/>
        <v>-3.3576177788136014E-2</v>
      </c>
      <c r="M51" s="57">
        <f t="shared" si="10"/>
        <v>160640.70000000001</v>
      </c>
      <c r="N51" s="58">
        <f t="shared" si="11"/>
        <v>9.5537192111675689E-2</v>
      </c>
      <c r="O51" s="57">
        <f t="shared" si="12"/>
        <v>117384.40000000001</v>
      </c>
      <c r="P51" s="56">
        <f t="shared" si="13"/>
        <v>2.4861878453038725E-2</v>
      </c>
      <c r="Q51" s="57">
        <f t="shared" si="14"/>
        <v>59740</v>
      </c>
      <c r="R51" s="56">
        <f t="shared" ref="R51" si="82">(BJ51-BV51)/BV51</f>
        <v>-0.14774510531211296</v>
      </c>
      <c r="S51" s="56">
        <f t="shared" ref="S51" si="83">K51/I51</f>
        <v>0.69631234078383897</v>
      </c>
      <c r="T51" s="59">
        <f t="shared" ref="T51" si="84">M51/I51</f>
        <v>0.21614404947825738</v>
      </c>
      <c r="U51" s="84"/>
      <c r="V51" s="3" t="s">
        <v>55</v>
      </c>
      <c r="W51" s="95">
        <v>144683.1</v>
      </c>
      <c r="X51" s="93">
        <v>185052.5</v>
      </c>
      <c r="Y51" s="10">
        <f t="shared" si="18"/>
        <v>329735.59999999998</v>
      </c>
      <c r="Z51" s="87">
        <v>154605.79999999999</v>
      </c>
      <c r="AA51" s="12">
        <v>199649</v>
      </c>
      <c r="AB51" s="10">
        <f t="shared" si="19"/>
        <v>354254.8</v>
      </c>
      <c r="AC51" s="12">
        <f t="shared" si="20"/>
        <v>24519.200000000012</v>
      </c>
      <c r="AD51" s="8"/>
      <c r="AF51" s="93">
        <v>15109.9</v>
      </c>
      <c r="AG51" s="3">
        <v>15640.2</v>
      </c>
      <c r="AH51" s="1">
        <f t="shared" si="21"/>
        <v>530.30000000000109</v>
      </c>
      <c r="AI51" s="3">
        <v>22809.8</v>
      </c>
      <c r="AJ51" s="3">
        <v>24049.4</v>
      </c>
      <c r="AK51" s="5">
        <f t="shared" si="22"/>
        <v>1239.6000000000022</v>
      </c>
      <c r="AL51" s="3">
        <f t="shared" si="23"/>
        <v>37919.699999999997</v>
      </c>
      <c r="AM51" s="3">
        <f t="shared" si="23"/>
        <v>39689.600000000006</v>
      </c>
      <c r="AN51" s="3">
        <f t="shared" si="24"/>
        <v>1769.9000000000087</v>
      </c>
      <c r="AO51" s="19">
        <f t="shared" si="25"/>
        <v>4.6674947322895717</v>
      </c>
      <c r="AP51" s="3" t="s">
        <v>55</v>
      </c>
      <c r="AQ51" s="99">
        <v>293671.7</v>
      </c>
      <c r="AR51" s="19">
        <v>308111.59999999998</v>
      </c>
      <c r="AS51" s="100">
        <v>383734.8</v>
      </c>
      <c r="AT51" s="19">
        <v>435099.7</v>
      </c>
      <c r="AU51" s="3">
        <f t="shared" si="26"/>
        <v>677406.5</v>
      </c>
      <c r="AV51" s="5">
        <f t="shared" si="26"/>
        <v>743211.3</v>
      </c>
      <c r="AW51" s="22">
        <f t="shared" si="27"/>
        <v>9.7142262437694415E-2</v>
      </c>
      <c r="AX51" s="3" t="s">
        <v>55</v>
      </c>
      <c r="AY51" s="7">
        <v>227249.5</v>
      </c>
      <c r="AZ51" s="1">
        <v>70191.899999999994</v>
      </c>
      <c r="BA51" s="1">
        <v>46953.8</v>
      </c>
      <c r="BB51" s="5">
        <v>23896</v>
      </c>
      <c r="BC51" s="7">
        <v>290257.7</v>
      </c>
      <c r="BD51" s="25">
        <v>90448.8</v>
      </c>
      <c r="BE51" s="25">
        <v>70430.600000000006</v>
      </c>
      <c r="BF51" s="5">
        <v>35844</v>
      </c>
      <c r="BG51" s="107">
        <f>AY51+BC51</f>
        <v>517507.2</v>
      </c>
      <c r="BH51" s="1">
        <f t="shared" si="31"/>
        <v>160640.70000000001</v>
      </c>
      <c r="BI51" s="1">
        <f t="shared" si="32"/>
        <v>117384.40000000001</v>
      </c>
      <c r="BJ51" s="1">
        <f t="shared" si="33"/>
        <v>59740</v>
      </c>
      <c r="BK51" s="7">
        <v>242270.2</v>
      </c>
      <c r="BL51" s="101">
        <v>64745.7</v>
      </c>
      <c r="BM51" s="1">
        <v>45814.7</v>
      </c>
      <c r="BN51" s="5">
        <v>28038.6</v>
      </c>
      <c r="BO51" s="7">
        <v>293216.59999999998</v>
      </c>
      <c r="BP51" s="101">
        <v>81886.2</v>
      </c>
      <c r="BQ51" s="101">
        <v>68722.100000000006</v>
      </c>
      <c r="BR51" s="100">
        <v>42057.8</v>
      </c>
      <c r="BS51" s="1">
        <f t="shared" si="36"/>
        <v>535486.80000000005</v>
      </c>
      <c r="BT51" s="1">
        <f t="shared" si="36"/>
        <v>146631.9</v>
      </c>
      <c r="BU51" s="1">
        <f t="shared" si="36"/>
        <v>114536.8</v>
      </c>
      <c r="BV51" s="5">
        <f t="shared" si="36"/>
        <v>70096.399999999994</v>
      </c>
    </row>
    <row r="52" spans="1:74" ht="16.2" thickBot="1">
      <c r="A52" s="60"/>
      <c r="B52" s="61"/>
      <c r="C52" s="62"/>
      <c r="D52" s="62"/>
      <c r="E52" s="63"/>
      <c r="F52" s="61"/>
      <c r="G52" s="64"/>
      <c r="H52" s="65"/>
      <c r="I52" s="42"/>
      <c r="J52" s="63"/>
      <c r="K52" s="66"/>
      <c r="L52" s="89"/>
      <c r="M52" s="68"/>
      <c r="N52" s="46"/>
      <c r="O52" s="68"/>
      <c r="P52" s="67"/>
      <c r="Q52" s="68"/>
      <c r="R52" s="63"/>
      <c r="S52" s="67"/>
      <c r="T52" s="69"/>
      <c r="U52" s="84"/>
      <c r="V52" s="3"/>
      <c r="W52" s="12"/>
      <c r="X52" s="12"/>
      <c r="Y52" s="10"/>
      <c r="Z52" s="64"/>
      <c r="AA52" s="12"/>
      <c r="AB52" s="10"/>
      <c r="AC52" s="12">
        <f t="shared" si="20"/>
        <v>0</v>
      </c>
      <c r="AD52" s="8"/>
      <c r="AF52" s="3"/>
      <c r="AG52" s="3"/>
      <c r="AH52" s="1"/>
      <c r="AI52" s="3"/>
      <c r="AJ52" s="3"/>
      <c r="AK52" s="5"/>
      <c r="AL52" s="3"/>
      <c r="AM52" s="3"/>
      <c r="AN52" s="3"/>
      <c r="AO52" s="5"/>
      <c r="AP52" s="3"/>
      <c r="AQ52" s="5"/>
      <c r="AR52" s="5"/>
      <c r="AS52" s="100"/>
      <c r="AT52" s="5"/>
      <c r="AU52" s="3"/>
      <c r="AV52" s="5"/>
      <c r="AW52" s="22"/>
      <c r="AX52" s="3"/>
      <c r="AY52" s="7">
        <f t="shared" si="28"/>
        <v>0</v>
      </c>
      <c r="AZ52" s="1"/>
      <c r="BA52" s="1"/>
      <c r="BB52" s="5"/>
      <c r="BC52" s="7"/>
      <c r="BD52" s="1"/>
      <c r="BE52" s="1"/>
      <c r="BF52" s="5"/>
      <c r="BG52" s="1">
        <f t="shared" si="30"/>
        <v>0</v>
      </c>
      <c r="BH52" s="1">
        <f t="shared" si="31"/>
        <v>0</v>
      </c>
      <c r="BI52" s="1">
        <f t="shared" si="32"/>
        <v>0</v>
      </c>
      <c r="BJ52" s="1">
        <f t="shared" si="33"/>
        <v>0</v>
      </c>
      <c r="BK52" s="7">
        <f t="shared" si="34"/>
        <v>0</v>
      </c>
      <c r="BL52" s="1"/>
      <c r="BM52" s="1"/>
      <c r="BN52" s="5"/>
      <c r="BO52" s="7"/>
      <c r="BP52" s="25"/>
      <c r="BQ52" s="25"/>
      <c r="BR52" s="5"/>
      <c r="BS52" s="1">
        <f t="shared" si="36"/>
        <v>0</v>
      </c>
      <c r="BT52" s="1">
        <f t="shared" si="36"/>
        <v>0</v>
      </c>
      <c r="BU52" s="1">
        <f t="shared" si="36"/>
        <v>0</v>
      </c>
      <c r="BV52" s="5">
        <f t="shared" si="36"/>
        <v>0</v>
      </c>
    </row>
    <row r="53" spans="1:74" ht="16.2" thickBot="1">
      <c r="A53" s="70"/>
      <c r="B53" s="71" t="s">
        <v>56</v>
      </c>
      <c r="C53" s="75">
        <f>SUM(C7:C51)</f>
        <v>198886.89999999997</v>
      </c>
      <c r="D53" s="75">
        <f>SUM(D7:D51)</f>
        <v>193682.09999999998</v>
      </c>
      <c r="E53" s="72">
        <f t="shared" si="2"/>
        <v>-2.6169647171331994E-2</v>
      </c>
      <c r="F53" s="90">
        <f>SUM(F7:F51)</f>
        <v>1916097.6999999997</v>
      </c>
      <c r="G53" s="75">
        <f>SUM(G7:G51)</f>
        <v>1829268.3</v>
      </c>
      <c r="H53" s="74">
        <f t="shared" si="5"/>
        <v>-4.5315747730400015E-2</v>
      </c>
      <c r="I53" s="75">
        <f>SUM(I7:I51)</f>
        <v>2624684.7999999998</v>
      </c>
      <c r="J53" s="72">
        <f t="shared" si="7"/>
        <v>1.383602359829322E-2</v>
      </c>
      <c r="K53" s="91">
        <f t="shared" si="8"/>
        <v>2088990.8</v>
      </c>
      <c r="L53" s="76">
        <f t="shared" si="9"/>
        <v>-7.7378352639206227E-2</v>
      </c>
      <c r="M53" s="92">
        <f t="shared" si="10"/>
        <v>754194.39999999991</v>
      </c>
      <c r="N53" s="77">
        <f t="shared" si="11"/>
        <v>-9.5849825599255301E-3</v>
      </c>
      <c r="O53" s="92">
        <f t="shared" si="12"/>
        <v>765820.10000000009</v>
      </c>
      <c r="P53" s="76">
        <f t="shared" si="13"/>
        <v>-6.0171614196951093E-2</v>
      </c>
      <c r="Q53" s="92">
        <f t="shared" si="14"/>
        <v>568976.30000000005</v>
      </c>
      <c r="R53" s="72">
        <f t="shared" si="15"/>
        <v>0.1764845879268632</v>
      </c>
      <c r="S53" s="76">
        <f t="shared" si="16"/>
        <v>0.79590158787828547</v>
      </c>
      <c r="T53" s="78">
        <f t="shared" si="17"/>
        <v>0.28734665587273561</v>
      </c>
      <c r="U53" s="85"/>
      <c r="V53" s="4" t="s">
        <v>56</v>
      </c>
      <c r="W53" s="12">
        <f>SUM(W7:W51)</f>
        <v>690001.29999999993</v>
      </c>
      <c r="X53" s="12">
        <f>SUM(X7:X51)</f>
        <v>1226096.3999999999</v>
      </c>
      <c r="Y53" s="11">
        <f t="shared" ref="Y53:AB53" si="85">SUM(Y7:Y51)</f>
        <v>1916097.6999999997</v>
      </c>
      <c r="Z53" s="73">
        <f>SUM(Z7:Z51)</f>
        <v>651206.69999999995</v>
      </c>
      <c r="AA53" s="13">
        <f>SUM(AA7:AA51)</f>
        <v>1178061.6000000001</v>
      </c>
      <c r="AB53" s="11">
        <f t="shared" si="85"/>
        <v>1829268.3</v>
      </c>
      <c r="AC53" s="13">
        <f t="shared" si="20"/>
        <v>-86829.399999999674</v>
      </c>
      <c r="AD53" s="9">
        <f t="shared" si="37"/>
        <v>-4.5315747730400015E-2</v>
      </c>
      <c r="AF53" s="97">
        <f>SUM(AF7:AF51)</f>
        <v>68642.499999999985</v>
      </c>
      <c r="AG53" s="21">
        <f>SUM(AG7:AG51)</f>
        <v>65554.5</v>
      </c>
      <c r="AH53" s="16">
        <f t="shared" si="21"/>
        <v>-3087.9999999999854</v>
      </c>
      <c r="AI53" s="96">
        <f>SUM(AI7:AI51)</f>
        <v>131213.20000000001</v>
      </c>
      <c r="AJ53" s="21">
        <f>SUM(AJ7:AJ51)</f>
        <v>128127.59999999998</v>
      </c>
      <c r="AK53" s="18">
        <f t="shared" si="22"/>
        <v>-3085.6000000000349</v>
      </c>
      <c r="AL53" s="98">
        <f>SUM(AL7:AL51)</f>
        <v>199855.69999999995</v>
      </c>
      <c r="AM53" s="21">
        <f>SUM(AM7:AM51)</f>
        <v>193682.09999999998</v>
      </c>
      <c r="AN53" s="21">
        <f t="shared" si="24"/>
        <v>-6173.5999999999767</v>
      </c>
      <c r="AO53" s="20">
        <f t="shared" si="25"/>
        <v>-3.0890287342317371</v>
      </c>
      <c r="AP53" s="4" t="s">
        <v>56</v>
      </c>
      <c r="AQ53" s="99">
        <f>SUM(AQ7:AQ51)</f>
        <v>1043018.3999999999</v>
      </c>
      <c r="AR53" s="18">
        <f>SUM(AR7:AR51)</f>
        <v>1056398.3</v>
      </c>
      <c r="AS53" s="100">
        <f>SUM(AS7:AS51)</f>
        <v>1545846.7999999998</v>
      </c>
      <c r="AT53" s="18">
        <f>SUM(AT7:AT51)</f>
        <v>1568286.4999999998</v>
      </c>
      <c r="AU53" s="21">
        <f t="shared" si="26"/>
        <v>2588865.1999999997</v>
      </c>
      <c r="AV53" s="18">
        <f t="shared" si="26"/>
        <v>2624684.7999999998</v>
      </c>
      <c r="AW53" s="23">
        <f t="shared" si="27"/>
        <v>1.383602359829322E-2</v>
      </c>
      <c r="AX53" s="4" t="s">
        <v>56</v>
      </c>
      <c r="AY53" s="17">
        <f t="shared" si="28"/>
        <v>859503.59999999986</v>
      </c>
      <c r="AZ53" s="16">
        <f>SUM(AZ7:AZ51)</f>
        <v>293171.5</v>
      </c>
      <c r="BA53" s="16">
        <f>SUM(BA7:BA51)</f>
        <v>276507.7</v>
      </c>
      <c r="BB53" s="18">
        <f>SUM(BB7:BB51)</f>
        <v>289824.39999999997</v>
      </c>
      <c r="BC53" s="17">
        <f t="shared" ref="BC53" si="86">SUM(BC7:BC51)</f>
        <v>1324869.7999999998</v>
      </c>
      <c r="BD53" s="16">
        <f>SUM(BD7:BD51)</f>
        <v>461022.89999999997</v>
      </c>
      <c r="BE53" s="16">
        <f>SUM(BE7:BE51)</f>
        <v>489312.4</v>
      </c>
      <c r="BF53" s="18">
        <f>SUM(BF7:BF51)</f>
        <v>279151.90000000002</v>
      </c>
      <c r="BG53" s="1">
        <f t="shared" si="30"/>
        <v>2088990.8</v>
      </c>
      <c r="BH53" s="1">
        <f t="shared" si="31"/>
        <v>754194.39999999991</v>
      </c>
      <c r="BI53" s="1">
        <f t="shared" si="32"/>
        <v>765820.10000000009</v>
      </c>
      <c r="BJ53" s="1">
        <f t="shared" si="33"/>
        <v>568976.30000000005</v>
      </c>
      <c r="BK53" s="105">
        <f t="shared" si="34"/>
        <v>836432.3</v>
      </c>
      <c r="BL53" s="102">
        <f>SUM(BL7:BL51)</f>
        <v>298051.40000000002</v>
      </c>
      <c r="BM53" s="104">
        <f>SUM(BM7:BM51)</f>
        <v>293478.59999999998</v>
      </c>
      <c r="BN53" s="103">
        <f>SUM(BN7:BN51)</f>
        <v>244902.3</v>
      </c>
      <c r="BO53" s="17">
        <f t="shared" ref="BO53" si="87">SUM(BO7:BO51)</f>
        <v>1324086.6000000001</v>
      </c>
      <c r="BP53" s="101">
        <f>SUM(BP7:BP51)</f>
        <v>463441.89999999997</v>
      </c>
      <c r="BQ53" s="101">
        <f>SUM(BQ7:BQ51)</f>
        <v>521372.39999999991</v>
      </c>
      <c r="BR53" s="100">
        <f>SUM(BR7:BR51)</f>
        <v>238721.8</v>
      </c>
      <c r="BS53" s="16">
        <f>SUM(BS7:BS51)</f>
        <v>2264190.0999999996</v>
      </c>
      <c r="BT53" s="16">
        <f t="shared" si="36"/>
        <v>761493.3</v>
      </c>
      <c r="BU53" s="16">
        <f>BM53+BQ53</f>
        <v>814850.99999999988</v>
      </c>
      <c r="BV53" s="18">
        <f t="shared" si="36"/>
        <v>483624.1</v>
      </c>
    </row>
    <row r="54" spans="1:74" ht="15.6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W54" s="95"/>
      <c r="X54" s="93"/>
    </row>
    <row r="55" spans="1:74" ht="18">
      <c r="A55" s="79"/>
      <c r="B55" s="79"/>
      <c r="C55" s="86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M55">
        <f>AG53+AJ53</f>
        <v>193682.09999999998</v>
      </c>
      <c r="AU55">
        <f>SUM(AU7:AU51)</f>
        <v>2588865.2000000002</v>
      </c>
      <c r="BO55">
        <f>BP53+BQ53+BR53</f>
        <v>1223536.0999999999</v>
      </c>
      <c r="BS55" s="106">
        <f>BK53+BO53</f>
        <v>2160518.9000000004</v>
      </c>
    </row>
    <row r="56" spans="1:74" ht="18">
      <c r="D56" s="86"/>
    </row>
    <row r="57" spans="1:74">
      <c r="BS57">
        <f>SUM(BS7:BS51)</f>
        <v>2264190.0999999996</v>
      </c>
      <c r="BT57">
        <f>BL53+BP53</f>
        <v>761493.3</v>
      </c>
    </row>
    <row r="59" spans="1:74">
      <c r="BS59">
        <f>BT51+BU51+BV51</f>
        <v>331265.09999999998</v>
      </c>
    </row>
  </sheetData>
  <mergeCells count="62">
    <mergeCell ref="AY4:BJ4"/>
    <mergeCell ref="BG5:BJ5"/>
    <mergeCell ref="BS5:BV5"/>
    <mergeCell ref="BK4:BV4"/>
    <mergeCell ref="AY5:BB5"/>
    <mergeCell ref="BC5:BF5"/>
    <mergeCell ref="BK5:BN5"/>
    <mergeCell ref="BO5:BR5"/>
    <mergeCell ref="AQ3:AW3"/>
    <mergeCell ref="AW4:AW6"/>
    <mergeCell ref="AQ5:AQ6"/>
    <mergeCell ref="AR5:AR6"/>
    <mergeCell ref="AS5:AS6"/>
    <mergeCell ref="AT5:AT6"/>
    <mergeCell ref="AU5:AU6"/>
    <mergeCell ref="AV5:AV6"/>
    <mergeCell ref="AQ4:AR4"/>
    <mergeCell ref="AS4:AT4"/>
    <mergeCell ref="AU4:AV4"/>
    <mergeCell ref="AF3:AO3"/>
    <mergeCell ref="AF4:AH4"/>
    <mergeCell ref="AI4:AK4"/>
    <mergeCell ref="AL4:AO4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D5:AD6"/>
    <mergeCell ref="I3:J3"/>
    <mergeCell ref="I4:I6"/>
    <mergeCell ref="J4:J6"/>
    <mergeCell ref="A3:A6"/>
    <mergeCell ref="B3:B6"/>
    <mergeCell ref="C3:E3"/>
    <mergeCell ref="C4:D5"/>
    <mergeCell ref="E4:E6"/>
    <mergeCell ref="W5:Y5"/>
    <mergeCell ref="Z5:AB5"/>
    <mergeCell ref="AC5:AC6"/>
    <mergeCell ref="W4:AD4"/>
    <mergeCell ref="A1:T1"/>
    <mergeCell ref="W3:AD3"/>
    <mergeCell ref="A2:T2"/>
    <mergeCell ref="S4:S6"/>
    <mergeCell ref="M5:N5"/>
    <mergeCell ref="O5:P5"/>
    <mergeCell ref="Q5:R5"/>
    <mergeCell ref="T4:T6"/>
    <mergeCell ref="S3:T3"/>
    <mergeCell ref="K4:K6"/>
    <mergeCell ref="L4:L6"/>
    <mergeCell ref="M4:R4"/>
    <mergeCell ref="K3:R3"/>
    <mergeCell ref="F3:H3"/>
    <mergeCell ref="F4:G5"/>
    <mergeCell ref="H4:H6"/>
  </mergeCells>
  <pageMargins left="0.19685039370078741" right="0.11811023622047245" top="0.59055118110236227" bottom="0" header="0.31496062992125984" footer="0.31496062992125984"/>
  <pageSetup paperSize="9" scale="1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2014-03-06T09:31:03Z</cp:lastPrinted>
  <dcterms:created xsi:type="dcterms:W3CDTF">2012-07-25T09:14:56Z</dcterms:created>
  <dcterms:modified xsi:type="dcterms:W3CDTF">2019-04-08T11:45:22Z</dcterms:modified>
</cp:coreProperties>
</file>